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A.1 - Práce na ŽSv km 43,..." sheetId="2" r:id="rId2"/>
    <sheet name="A.2 - Materiál zajištěný ..." sheetId="3" r:id="rId3"/>
    <sheet name="A.3 - Práce na ŽSp - přej..." sheetId="4" r:id="rId4"/>
    <sheet name="A.4 - Práce na mostní kci..." sheetId="5" r:id="rId5"/>
    <sheet name="A.5.1 - VRN - ostatní práce" sheetId="6" r:id="rId6"/>
    <sheet name="A.5.2 - VRN - přeprava" sheetId="7" r:id="rId7"/>
    <sheet name="Pokyny pro vyplnění" sheetId="8" r:id="rId8"/>
  </sheets>
  <definedNames>
    <definedName name="_xlnm.Print_Area" localSheetId="0">'Rekapitulace stavby'!$D$4:$AO$33,'Rekapitulace stavby'!$C$39:$AQ$59</definedName>
    <definedName name="_xlnm.Print_Titles" localSheetId="0">'Rekapitulace stavby'!$49:$49</definedName>
    <definedName name="_xlnm._FilterDatabase" localSheetId="1" hidden="1">'A.1 - Práce na ŽSv km 43,...'!$C$75:$K$212</definedName>
    <definedName name="_xlnm.Print_Area" localSheetId="1">'A.1 - Práce na ŽSv km 43,...'!$C$4:$J$36,'A.1 - Práce na ŽSv km 43,...'!$C$42:$J$57,'A.1 - Práce na ŽSv km 43,...'!$C$63:$K$212</definedName>
    <definedName name="_xlnm.Print_Titles" localSheetId="1">'A.1 - Práce na ŽSv km 43,...'!$75:$75</definedName>
    <definedName name="_xlnm._FilterDatabase" localSheetId="2" hidden="1">'A.2 - Materiál zajištěný ...'!$C$75:$K$90</definedName>
    <definedName name="_xlnm.Print_Area" localSheetId="2">'A.2 - Materiál zajištěný ...'!$C$4:$J$36,'A.2 - Materiál zajištěný ...'!$C$42:$J$57,'A.2 - Materiál zajištěný ...'!$C$63:$K$90</definedName>
    <definedName name="_xlnm.Print_Titles" localSheetId="2">'A.2 - Materiál zajištěný ...'!$75:$75</definedName>
    <definedName name="_xlnm._FilterDatabase" localSheetId="3" hidden="1">'A.3 - Práce na ŽSp - přej...'!$C$75:$K$101</definedName>
    <definedName name="_xlnm.Print_Area" localSheetId="3">'A.3 - Práce na ŽSp - přej...'!$C$4:$J$36,'A.3 - Práce na ŽSp - přej...'!$C$42:$J$57,'A.3 - Práce na ŽSp - přej...'!$C$63:$K$101</definedName>
    <definedName name="_xlnm.Print_Titles" localSheetId="3">'A.3 - Práce na ŽSp - přej...'!$75:$75</definedName>
    <definedName name="_xlnm._FilterDatabase" localSheetId="4" hidden="1">'A.4 - Práce na mostní kci...'!$C$75:$K$141</definedName>
    <definedName name="_xlnm.Print_Area" localSheetId="4">'A.4 - Práce na mostní kci...'!$C$4:$J$36,'A.4 - Práce na mostní kci...'!$C$42:$J$57,'A.4 - Práce na mostní kci...'!$C$63:$K$141</definedName>
    <definedName name="_xlnm.Print_Titles" localSheetId="4">'A.4 - Práce na mostní kci...'!$75:$75</definedName>
    <definedName name="_xlnm._FilterDatabase" localSheetId="5" hidden="1">'A.5.1 - VRN - ostatní práce'!$C$81:$K$104</definedName>
    <definedName name="_xlnm.Print_Area" localSheetId="5">'A.5.1 - VRN - ostatní práce'!$C$4:$J$38,'A.5.1 - VRN - ostatní práce'!$C$44:$J$61,'A.5.1 - VRN - ostatní práce'!$C$67:$K$104</definedName>
    <definedName name="_xlnm.Print_Titles" localSheetId="5">'A.5.1 - VRN - ostatní práce'!$81:$81</definedName>
    <definedName name="_xlnm._FilterDatabase" localSheetId="6" hidden="1">'A.5.2 - VRN - přeprava'!$C$81:$K$103</definedName>
    <definedName name="_xlnm.Print_Area" localSheetId="6">'A.5.2 - VRN - přeprava'!$C$4:$J$38,'A.5.2 - VRN - přeprava'!$C$44:$J$61,'A.5.2 - VRN - přeprava'!$C$67:$K$103</definedName>
    <definedName name="_xlnm.Print_Titles" localSheetId="6">'A.5.2 - VRN - přeprava'!$81:$81</definedName>
    <definedName name="_xlnm.Print_Area" localSheetId="7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8"/>
  <c r="AX58"/>
  <c i="7"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6"/>
  <c r="BH86"/>
  <c r="BG86"/>
  <c r="BF86"/>
  <c r="T86"/>
  <c r="R86"/>
  <c r="P86"/>
  <c r="BK86"/>
  <c r="J86"/>
  <c r="BE86"/>
  <c r="BI83"/>
  <c r="F36"/>
  <c i="1" r="BD58"/>
  <c i="7" r="BH83"/>
  <c r="F35"/>
  <c i="1" r="BC58"/>
  <c i="7" r="BG83"/>
  <c r="F34"/>
  <c i="1" r="BB58"/>
  <c i="7" r="BF83"/>
  <c r="J33"/>
  <c i="1" r="AW58"/>
  <c i="7" r="F33"/>
  <c i="1" r="BA58"/>
  <c i="7" r="T83"/>
  <c r="T82"/>
  <c r="R83"/>
  <c r="R82"/>
  <c r="P83"/>
  <c r="P82"/>
  <c i="1" r="AU58"/>
  <c i="7" r="BK83"/>
  <c r="BK82"/>
  <c r="J82"/>
  <c r="J60"/>
  <c r="J29"/>
  <c i="1" r="AG58"/>
  <c i="7" r="J83"/>
  <c r="BE83"/>
  <c r="J32"/>
  <c i="1" r="AV58"/>
  <c i="7" r="F32"/>
  <c i="1" r="AZ58"/>
  <c i="7" r="F78"/>
  <c r="F76"/>
  <c r="E74"/>
  <c r="F55"/>
  <c r="F53"/>
  <c r="E51"/>
  <c r="J38"/>
  <c r="J23"/>
  <c r="E23"/>
  <c r="J78"/>
  <c r="J55"/>
  <c r="J22"/>
  <c r="J20"/>
  <c r="E20"/>
  <c r="F79"/>
  <c r="F56"/>
  <c r="J19"/>
  <c r="J14"/>
  <c r="J76"/>
  <c r="J53"/>
  <c r="E7"/>
  <c r="E70"/>
  <c r="E47"/>
  <c i="1" r="AY57"/>
  <c r="AX57"/>
  <c i="6"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3"/>
  <c r="F36"/>
  <c i="1" r="BD57"/>
  <c i="6" r="BH83"/>
  <c r="F35"/>
  <c i="1" r="BC57"/>
  <c i="6" r="BG83"/>
  <c r="F34"/>
  <c i="1" r="BB57"/>
  <c i="6" r="BF83"/>
  <c r="J33"/>
  <c i="1" r="AW57"/>
  <c i="6" r="F33"/>
  <c i="1" r="BA57"/>
  <c i="6" r="T83"/>
  <c r="T82"/>
  <c r="R83"/>
  <c r="R82"/>
  <c r="P83"/>
  <c r="P82"/>
  <c i="1" r="AU57"/>
  <c i="6" r="BK83"/>
  <c r="BK82"/>
  <c r="J82"/>
  <c r="J60"/>
  <c r="J29"/>
  <c i="1" r="AG57"/>
  <c i="6" r="J83"/>
  <c r="BE83"/>
  <c r="J32"/>
  <c i="1" r="AV57"/>
  <c i="6" r="F32"/>
  <c i="1" r="AZ57"/>
  <c i="6" r="F78"/>
  <c r="F76"/>
  <c r="E74"/>
  <c r="F55"/>
  <c r="F53"/>
  <c r="E51"/>
  <c r="J38"/>
  <c r="J23"/>
  <c r="E23"/>
  <c r="J78"/>
  <c r="J55"/>
  <c r="J22"/>
  <c r="J20"/>
  <c r="E20"/>
  <c r="F79"/>
  <c r="F56"/>
  <c r="J19"/>
  <c r="J14"/>
  <c r="J76"/>
  <c r="J53"/>
  <c r="E7"/>
  <c r="E70"/>
  <c r="E47"/>
  <c i="1" r="AY55"/>
  <c r="AX55"/>
  <c i="5"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6"/>
  <c r="BH96"/>
  <c r="BG96"/>
  <c r="BF96"/>
  <c r="T96"/>
  <c r="R96"/>
  <c r="P96"/>
  <c r="BK96"/>
  <c r="J96"/>
  <c r="BE96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3"/>
  <c r="BH83"/>
  <c r="BG83"/>
  <c r="BF83"/>
  <c r="T83"/>
  <c r="R83"/>
  <c r="P83"/>
  <c r="BK83"/>
  <c r="J83"/>
  <c r="BE83"/>
  <c r="BI81"/>
  <c r="BH81"/>
  <c r="BG81"/>
  <c r="BF81"/>
  <c r="T81"/>
  <c r="R81"/>
  <c r="P81"/>
  <c r="BK81"/>
  <c r="J81"/>
  <c r="BE81"/>
  <c r="BI79"/>
  <c r="BH79"/>
  <c r="BG79"/>
  <c r="BF79"/>
  <c r="T79"/>
  <c r="R79"/>
  <c r="P79"/>
  <c r="BK79"/>
  <c r="J79"/>
  <c r="BE79"/>
  <c r="BI77"/>
  <c r="F34"/>
  <c i="1" r="BD55"/>
  <c i="5" r="BH77"/>
  <c r="F33"/>
  <c i="1" r="BC55"/>
  <c i="5" r="BG77"/>
  <c r="F32"/>
  <c i="1" r="BB55"/>
  <c i="5" r="BF77"/>
  <c r="J31"/>
  <c i="1" r="AW55"/>
  <c i="5" r="F31"/>
  <c i="1" r="BA55"/>
  <c i="5" r="T77"/>
  <c r="T76"/>
  <c r="R77"/>
  <c r="R76"/>
  <c r="P77"/>
  <c r="P76"/>
  <c i="1" r="AU55"/>
  <c i="5" r="BK77"/>
  <c r="BK76"/>
  <c r="J76"/>
  <c r="J56"/>
  <c r="J27"/>
  <c i="1" r="AG55"/>
  <c i="5" r="J77"/>
  <c r="BE77"/>
  <c r="J30"/>
  <c i="1" r="AV55"/>
  <c i="5" r="F30"/>
  <c i="1" r="AZ55"/>
  <c i="5" r="F72"/>
  <c r="F70"/>
  <c r="E68"/>
  <c r="F51"/>
  <c r="F49"/>
  <c r="E47"/>
  <c r="J36"/>
  <c r="J21"/>
  <c r="E21"/>
  <c r="J72"/>
  <c r="J51"/>
  <c r="J20"/>
  <c r="J18"/>
  <c r="E18"/>
  <c r="F73"/>
  <c r="F52"/>
  <c r="J17"/>
  <c r="J12"/>
  <c r="J70"/>
  <c r="J49"/>
  <c r="E7"/>
  <c r="E66"/>
  <c r="E45"/>
  <c i="1" r="AY54"/>
  <c r="AX54"/>
  <c i="4"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/>
  <c r="BI85"/>
  <c r="BH85"/>
  <c r="BG85"/>
  <c r="BF85"/>
  <c r="T85"/>
  <c r="R85"/>
  <c r="P85"/>
  <c r="BK85"/>
  <c r="J85"/>
  <c r="BE85"/>
  <c r="BI82"/>
  <c r="BH82"/>
  <c r="BG82"/>
  <c r="BF82"/>
  <c r="T82"/>
  <c r="R82"/>
  <c r="P82"/>
  <c r="BK82"/>
  <c r="J82"/>
  <c r="BE82"/>
  <c r="BI80"/>
  <c r="BH80"/>
  <c r="BG80"/>
  <c r="BF80"/>
  <c r="T80"/>
  <c r="R80"/>
  <c r="P80"/>
  <c r="BK80"/>
  <c r="J80"/>
  <c r="BE80"/>
  <c r="BI77"/>
  <c r="F34"/>
  <c i="1" r="BD54"/>
  <c i="4" r="BH77"/>
  <c r="F33"/>
  <c i="1" r="BC54"/>
  <c i="4" r="BG77"/>
  <c r="F32"/>
  <c i="1" r="BB54"/>
  <c i="4" r="BF77"/>
  <c r="J31"/>
  <c i="1" r="AW54"/>
  <c i="4" r="F31"/>
  <c i="1" r="BA54"/>
  <c i="4" r="T77"/>
  <c r="T76"/>
  <c r="R77"/>
  <c r="R76"/>
  <c r="P77"/>
  <c r="P76"/>
  <c i="1" r="AU54"/>
  <c i="4" r="BK77"/>
  <c r="BK76"/>
  <c r="J76"/>
  <c r="J56"/>
  <c r="J27"/>
  <c i="1" r="AG54"/>
  <c i="4" r="J77"/>
  <c r="BE77"/>
  <c r="J30"/>
  <c i="1" r="AV54"/>
  <c i="4" r="F30"/>
  <c i="1" r="AZ54"/>
  <c i="4" r="F72"/>
  <c r="F70"/>
  <c r="E68"/>
  <c r="F51"/>
  <c r="F49"/>
  <c r="E47"/>
  <c r="J36"/>
  <c r="J21"/>
  <c r="E21"/>
  <c r="J72"/>
  <c r="J51"/>
  <c r="J20"/>
  <c r="J18"/>
  <c r="E18"/>
  <c r="F73"/>
  <c r="F52"/>
  <c r="J17"/>
  <c r="J12"/>
  <c r="J70"/>
  <c r="J49"/>
  <c r="E7"/>
  <c r="E66"/>
  <c r="E45"/>
  <c i="1" r="AY53"/>
  <c r="AX53"/>
  <c i="3"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3"/>
  <c r="BH83"/>
  <c r="BG83"/>
  <c r="BF83"/>
  <c r="T83"/>
  <c r="R83"/>
  <c r="P83"/>
  <c r="BK83"/>
  <c r="J83"/>
  <c r="BE83"/>
  <c r="BI81"/>
  <c r="BH81"/>
  <c r="BG81"/>
  <c r="BF81"/>
  <c r="T81"/>
  <c r="R81"/>
  <c r="P81"/>
  <c r="BK81"/>
  <c r="J81"/>
  <c r="BE81"/>
  <c r="BI79"/>
  <c r="BH79"/>
  <c r="BG79"/>
  <c r="BF79"/>
  <c r="T79"/>
  <c r="R79"/>
  <c r="P79"/>
  <c r="BK79"/>
  <c r="J79"/>
  <c r="BE79"/>
  <c r="BI77"/>
  <c r="F34"/>
  <c i="1" r="BD53"/>
  <c i="3" r="BH77"/>
  <c r="F33"/>
  <c i="1" r="BC53"/>
  <c i="3" r="BG77"/>
  <c r="F32"/>
  <c i="1" r="BB53"/>
  <c i="3" r="BF77"/>
  <c r="J31"/>
  <c i="1" r="AW53"/>
  <c i="3" r="F31"/>
  <c i="1" r="BA53"/>
  <c i="3" r="T77"/>
  <c r="T76"/>
  <c r="R77"/>
  <c r="R76"/>
  <c r="P77"/>
  <c r="P76"/>
  <c i="1" r="AU53"/>
  <c i="3" r="BK77"/>
  <c r="BK76"/>
  <c r="J76"/>
  <c r="J56"/>
  <c r="J27"/>
  <c i="1" r="AG53"/>
  <c i="3" r="J77"/>
  <c r="BE77"/>
  <c r="J30"/>
  <c i="1" r="AV53"/>
  <c i="3" r="F30"/>
  <c i="1" r="AZ53"/>
  <c i="3" r="F72"/>
  <c r="F70"/>
  <c r="E68"/>
  <c r="F51"/>
  <c r="F49"/>
  <c r="E47"/>
  <c r="J36"/>
  <c r="J21"/>
  <c r="E21"/>
  <c r="J72"/>
  <c r="J51"/>
  <c r="J20"/>
  <c r="J18"/>
  <c r="E18"/>
  <c r="F73"/>
  <c r="F52"/>
  <c r="J17"/>
  <c r="J12"/>
  <c r="J70"/>
  <c r="J49"/>
  <c r="E7"/>
  <c r="E66"/>
  <c r="E45"/>
  <c i="1" r="AY52"/>
  <c r="AX52"/>
  <c i="2"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6"/>
  <c r="BH106"/>
  <c r="BG106"/>
  <c r="BF106"/>
  <c r="T106"/>
  <c r="R106"/>
  <c r="P106"/>
  <c r="BK106"/>
  <c r="J106"/>
  <c r="BE106"/>
  <c r="BI99"/>
  <c r="BH99"/>
  <c r="BG99"/>
  <c r="BF99"/>
  <c r="T99"/>
  <c r="R99"/>
  <c r="P99"/>
  <c r="BK99"/>
  <c r="J99"/>
  <c r="BE99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83"/>
  <c r="BH83"/>
  <c r="BG83"/>
  <c r="BF83"/>
  <c r="T83"/>
  <c r="R83"/>
  <c r="P83"/>
  <c r="BK83"/>
  <c r="J83"/>
  <c r="BE83"/>
  <c r="BI80"/>
  <c r="BH80"/>
  <c r="BG80"/>
  <c r="BF80"/>
  <c r="T80"/>
  <c r="R80"/>
  <c r="P80"/>
  <c r="BK80"/>
  <c r="J80"/>
  <c r="BE80"/>
  <c r="BI77"/>
  <c r="F34"/>
  <c i="1" r="BD52"/>
  <c i="2" r="BH77"/>
  <c r="F33"/>
  <c i="1" r="BC52"/>
  <c i="2" r="BG77"/>
  <c r="F32"/>
  <c i="1" r="BB52"/>
  <c i="2" r="BF77"/>
  <c r="J31"/>
  <c i="1" r="AW52"/>
  <c i="2" r="F31"/>
  <c i="1" r="BA52"/>
  <c i="2" r="T77"/>
  <c r="T76"/>
  <c r="R77"/>
  <c r="R76"/>
  <c r="P77"/>
  <c r="P76"/>
  <c i="1" r="AU52"/>
  <c i="2" r="BK77"/>
  <c r="BK76"/>
  <c r="J76"/>
  <c r="J56"/>
  <c r="J27"/>
  <c i="1" r="AG52"/>
  <c i="2" r="J77"/>
  <c r="BE77"/>
  <c r="J30"/>
  <c i="1" r="AV52"/>
  <c i="2" r="F30"/>
  <c i="1" r="AZ52"/>
  <c i="2" r="F72"/>
  <c r="F70"/>
  <c r="E68"/>
  <c r="F51"/>
  <c r="F49"/>
  <c r="E47"/>
  <c r="J36"/>
  <c r="J21"/>
  <c r="E21"/>
  <c r="J72"/>
  <c r="J51"/>
  <c r="J20"/>
  <c r="J18"/>
  <c r="E18"/>
  <c r="F73"/>
  <c r="F52"/>
  <c r="J17"/>
  <c r="J12"/>
  <c r="J70"/>
  <c r="J49"/>
  <c r="E7"/>
  <c r="E66"/>
  <c r="E45"/>
  <c i="1" r="BD56"/>
  <c r="BC56"/>
  <c r="BB56"/>
  <c r="BA56"/>
  <c r="AZ56"/>
  <c r="AY56"/>
  <c r="AX56"/>
  <c r="AW56"/>
  <c r="AV56"/>
  <c r="AU56"/>
  <c r="AT56"/>
  <c r="AS56"/>
  <c r="AG56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8"/>
  <c r="AN58"/>
  <c r="AT57"/>
  <c r="AN57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<sst xmlns="http://schemas.openxmlformats.org/spreadsheetml/2006/main">
  <si>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</si>
  <si>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</si>
  <si>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</si>
  <si>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</si>
  <si>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</si>
  <si>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</si>
  <si>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</si>
  <si>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{36f6a62d-9538-47f4-bdc7-e2ea4855551f}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</si>
  <si>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</si>
  <si>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</si>
  <si>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</si>
  <si>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</si>
  <si>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</si>
  <si>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</si>
  <si>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</si>
  <si>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</si>
  <si>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650180145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</si>
  <si>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</si>
  <si>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</si>
  <si>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traťového úseku Teplička u Karlových Varů - Karlovy Vary, Březová</t>
  </si>
  <si>
    <t>KSO:</t>
  </si>
  <si>
    <t/>
  </si>
  <si>
    <t>CC-CZ:</t>
  </si>
  <si>
    <t>Místo:</t>
  </si>
  <si>
    <t>Teplička u K.V. - K.Vary-Březová</t>
  </si>
  <si>
    <t>Datum:</t>
  </si>
  <si>
    <t>13. 12. 2018</t>
  </si>
  <si>
    <t>Zadavatel:</t>
  </si>
  <si>
    <t>IČ:</t>
  </si>
  <si>
    <t>70994234</t>
  </si>
  <si>
    <t>0,1</t>
  </si>
  <si>
    <t>SŽDC, s.o.; OŘ Ústí nad Labem - ST K. Vary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</si>
  <si>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</si>
  <si>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</si>
  <si>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</si>
  <si>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</si>
  <si>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</si>
  <si>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</si>
  <si>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</si>
  <si>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</si>
  <si>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</si>
  <si>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</si>
  <si>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</si>
  <si>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</si>
  <si>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</si>
  <si>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</si>
  <si>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</si>
  <si>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</si>
  <si>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</si>
  <si>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</si>
  <si>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</si>
  <si>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</si>
  <si>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</si>
  <si>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</si>
  <si>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</si>
  <si>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</si>
  <si>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</si>
  <si>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</si>
  <si>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</si>
  <si>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</si>
  <si>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</si>
  <si>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</si>
  <si>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</si>
  <si>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</si>
  <si>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</si>
  <si>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</si>
  <si>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</si>
  <si>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</si>
  <si>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</si>
  <si>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</si>
  <si>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</si>
  <si>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</si>
  <si>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</si>
  <si>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</si>
  <si>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</si>
  <si>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</si>
  <si>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</si>
  <si>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</si>
  <si>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</si>
  <si>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A.1</t>
  </si>
  <si>
    <t>Práce na ŽSv km 43,701 - 44,403 (Sborník SŽDC 2018)</t>
  </si>
  <si>
    <t>STA</t>
  </si>
  <si>
    <t>1</t>
  </si>
  <si>
    <t>{66c802a2-3d9e-42e6-9d5e-5b1d6909ec17}</t>
  </si>
  <si>
    <t>2</t>
  </si>
  <si>
    <t>A.2</t>
  </si>
  <si>
    <t>Materiál zajištěný objednatelem - NEOCEŇOVAT</t>
  </si>
  <si>
    <t>{deb0592a-846d-4a58-8280-3904f6d89d33}</t>
  </si>
  <si>
    <t>A.3</t>
  </si>
  <si>
    <t>Práce na ŽSp - přejezd v km 44,004 + odvodnění (Sborník prací SŽDC 2018)</t>
  </si>
  <si>
    <t>{eb1a0a3f-d172-4462-8f02-f1022a5c2aa1}</t>
  </si>
  <si>
    <t>A.4</t>
  </si>
  <si>
    <t>Práce na mostní kci km 44,222 (URS 2018)</t>
  </si>
  <si>
    <t>{3b09b625-0605-4720-8818-ce5060f09a6b}</t>
  </si>
  <si>
    <t>A.5</t>
  </si>
  <si>
    <t>VRN (Sborník prací SŽDC 2018)</t>
  </si>
  <si>
    <t>{a5edda4e-1597-4520-baf4-d44767476b33}</t>
  </si>
  <si>
    <t>A.5.1</t>
  </si>
  <si>
    <t>VRN - ostatní práce</t>
  </si>
  <si>
    <t>Soupis</t>
  </si>
  <si>
    <t>{f7089807-6963-4466-bfe5-92da3f04d13b}</t>
  </si>
  <si>
    <t>A.5.2</t>
  </si>
  <si>
    <t>VRN - přeprava</t>
  </si>
  <si>
    <t>{9e6d0eda-653b-411b-9349-727008fc766a}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</si>
  <si>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</si>
  <si>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</si>
  <si>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</si>
  <si>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</si>
  <si>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</si>
  <si>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</si>
  <si>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</si>
  <si>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A.1 - Práce na ŽSv km 43,701 - 44,403 (Sborník SŽDC 2018)</t>
  </si>
  <si>
    <t>REKAPITULACE ČLENĚNÍ SOUPISU PRACÍ</t>
  </si>
  <si>
    <t>Kód dílu - Popis</t>
  </si>
  <si>
    <t>Cena celkem [CZK]</t>
  </si>
  <si>
    <t>Náklady soupisu celkem</t>
  </si>
  <si>
    <t>-1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</si>
  <si>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</si>
  <si>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</si>
  <si>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</si>
  <si>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</si>
  <si>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</si>
  <si>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</si>
  <si>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</si>
  <si>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</si>
  <si>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</si>
  <si>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</si>
  <si>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</si>
  <si>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</si>
  <si>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</si>
  <si>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</si>
  <si>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K</t>
  </si>
  <si>
    <t>5908005430</t>
  </si>
  <si>
    <t>Oprava kolejnicového styku demontáž spojek tv. S49</t>
  </si>
  <si>
    <t>styk</t>
  </si>
  <si>
    <t>Sborník UOŽI 01 2018</t>
  </si>
  <si>
    <t>4</t>
  </si>
  <si>
    <t>ROZPOCET</t>
  </si>
  <si>
    <t>-2022038110</t>
  </si>
  <si>
    <t>PP</t>
  </si>
  <si>
    <t>Oprava kolejnicového styku demontáž spojek tv. S49. Poznámka: 1. V cenách jsou započteny náklady na výměnu, demontáž nebo montáž vniřní spojky a/nebo celého styku a ošetření součástí mazivem. U přechodových spojek se použije položka s větším tvarem.2. V cenách nejsou obsaženy náklady na dodávku materiálu.</t>
  </si>
  <si>
    <t>P</t>
  </si>
  <si>
    <t>Poznámka k položce:
Spojka=kus</t>
  </si>
  <si>
    <t>5907050020</t>
  </si>
  <si>
    <t>Dělení kolejnic řezáním nebo rozbroušením tv. S49</t>
  </si>
  <si>
    <t>kus</t>
  </si>
  <si>
    <t>-232716305</t>
  </si>
  <si>
    <t>Dělení kolejnic řezáním nebo rozbroušením tv. S49. Poznámka: 1. V cenách jsou započteny náklady na manipulaci podložení, označení a provedení řezu kolejnice.</t>
  </si>
  <si>
    <t>Poznámka k položce:
zaústění do okolních OP + stavba
Řez=kus</t>
  </si>
  <si>
    <t>3</t>
  </si>
  <si>
    <t>5911707030</t>
  </si>
  <si>
    <t>Demontáž pojistných úhelníků na mostech tv. S49</t>
  </si>
  <si>
    <t>m</t>
  </si>
  <si>
    <t>-1868130533</t>
  </si>
  <si>
    <t>Demontáž pojistných úhelníků na mostech tv. S49. Poznámka: 1. V cenách jsou započteny náklady na demontáž, manipulaci a naložení na dopravní prostředek nebo uložení mimo most.</t>
  </si>
  <si>
    <t>Poznámka k položce:
Úhelník=m</t>
  </si>
  <si>
    <t>VV</t>
  </si>
  <si>
    <t>"M km 43,737" 11,2*4,0</t>
  </si>
  <si>
    <t>"M km 44,222" 9,2*4,0</t>
  </si>
  <si>
    <t>Při následném podbití</t>
  </si>
  <si>
    <t>Součet</t>
  </si>
  <si>
    <t>5906140070</t>
  </si>
  <si>
    <t>Demontáž kolejového roštu koleje v ose koleje pražce dřevěné tv. S49 rozdělení "c"</t>
  </si>
  <si>
    <t>km</t>
  </si>
  <si>
    <t>-343925759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</si>
  <si>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úložišti.2. V cenách nejsou obsaženy náklady na dopravu a vytřídění.</t>
  </si>
  <si>
    <t xml:space="preserve">Poznámka k položce:
km 43,701 - 43,721 + 43,752 - 44,193 + 44,252 - 44,403 = 20,0 + 441,0 + 151,0 = 612,0 m
→  kolejnice S49/prařce dřevěné/1:20/ZT
→ km 44,193 - 44,203 + 44,242 - 44,252 (výběhy mostu km 44,222) = ponechány původní pražce</t>
  </si>
  <si>
    <t>5</t>
  </si>
  <si>
    <t>5905055010</t>
  </si>
  <si>
    <t>Odstranění stávajícího kolejového lože odtěžením v koleji</t>
  </si>
  <si>
    <t>m3</t>
  </si>
  <si>
    <t>1523670486</t>
  </si>
  <si>
    <t>Odstranění stávajícího kolejového lože odtěžením v koleji. Poznámka: 1. V cenách jsou započteny náklady na odstranění KL, úpravu pláně a rozprostření výzisku na terén nebo jeho naložení na dopravní prostředek.2. Položka se použije v případech, kdy se nové KL nezřizuje.</t>
  </si>
  <si>
    <t xml:space="preserve">km 43,701 - 44,403 (mimo mosty) = dl. 632,0 m </t>
  </si>
  <si>
    <t>632,0*3,85*0,35 - 97,061 "pražce"</t>
  </si>
  <si>
    <t>6</t>
  </si>
  <si>
    <t>5905020010</t>
  </si>
  <si>
    <t>Oprava stezky strojně s odstraněním drnu a nánosu do 10 cm</t>
  </si>
  <si>
    <t>m2</t>
  </si>
  <si>
    <t>899570906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</si>
  <si>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</si>
  <si>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odtěžení a rozšíření stezky</t>
  </si>
  <si>
    <t>"km 43,790 - 44,350 /vlevo" 560,0*0,7</t>
  </si>
  <si>
    <t>"km 44,000 - 44,400 /vlevo" 400,0*0,7</t>
  </si>
  <si>
    <t>"km 44,000 - 44,400 /vpravo" 400,0*0,7</t>
  </si>
  <si>
    <t>7</t>
  </si>
  <si>
    <t>9909000700</t>
  </si>
  <si>
    <t>Poplatek za recyklaci kameniva</t>
  </si>
  <si>
    <t>t</t>
  </si>
  <si>
    <t>512</t>
  </si>
  <si>
    <t>199760731</t>
  </si>
  <si>
    <t>Poplatek za recyklaci kameniva Poznámka: V cenách jsou započteny náklady na uložení stavebního odpadu na oficiální skládku.</t>
  </si>
  <si>
    <t>dopr. Karlovy Vary-Březová</t>
  </si>
  <si>
    <t>(632,0*3,85*0,35 - 97,061 "pražce")*1,6</t>
  </si>
  <si>
    <t>8</t>
  </si>
  <si>
    <t>9909000100</t>
  </si>
  <si>
    <t>Poplatek za uložení suti nebo hmot na oficiální skládku</t>
  </si>
  <si>
    <t>1609299244</t>
  </si>
  <si>
    <t>Poplatek za uložení suti nebo hmot na oficiální skládku Poznámka: V cenách jsou započteny náklady na uložení stavebního odpadu na oficiální skládku.</t>
  </si>
  <si>
    <t>50,0 % výzisk z recyklace kameniva</t>
  </si>
  <si>
    <t>((632,0*3,85*0,35 - 97,061 "pražce")*1,6)*0,5</t>
  </si>
  <si>
    <t>9</t>
  </si>
  <si>
    <t>9909000400</t>
  </si>
  <si>
    <t>Poplatek za likvidaci plastových součástí</t>
  </si>
  <si>
    <t>-356251690</t>
  </si>
  <si>
    <t>Poplatek za likvidaci plastových součástí Poznámka: V cenách jsou započteny náklady na uložení stavebního odpadu na oficiální skládku.</t>
  </si>
  <si>
    <t>10</t>
  </si>
  <si>
    <t>5906130390</t>
  </si>
  <si>
    <t>Montáž kolejového roštu v ose koleje pražce betonové vystrojené tv. S49 rozdělení "d"</t>
  </si>
  <si>
    <t>1523709966</t>
  </si>
  <si>
    <t>Montáž kolejového roštu v ose koleje pražce betonové vystrojené tv. S49 rozdělení "d". Poznámka: 1. V cenách jsou započteny náklady na vrtání pražců dřevěných nevystrojených, manipulaci a montáž KR.2. V cenách nejsou obsaženy náklady na dodávku materiálu.</t>
  </si>
  <si>
    <t xml:space="preserve">Poznámka k položce:
km 43,763 - 44,000 + 44,008 - 44,171 + 44,252 - 44,403 = 237,0 + 163,0 + 151,0 = 551,0 m
→  kolejnice 49 E1/pražec bet. B03 (B03R)/1:40/W14
 - km43,701 - 43,763 = MOST 43,737 + výběhy BK
 - km 44,000 - 44,008 = přejezd km 44,004
 - km 44,171 - 44,252 = MOST 44,222 + výběhy BK</t>
  </si>
  <si>
    <t>11</t>
  </si>
  <si>
    <t>5906130180</t>
  </si>
  <si>
    <t>Montáž kolejového roštu v ose koleje pražce dřevěné vystrojené tv. S49 rozdělení "d"</t>
  </si>
  <si>
    <t>-1874933915</t>
  </si>
  <si>
    <t>Montáž kolejového roštu v ose koleje pražce dřevěné vystrojené tv. S49 rozdělení "d". Poznámka: 1. V cenách jsou započteny náklady na vrtání pražců dřevěných nevystrojených, manipulaci a montáž KR.2. V cenách nejsou obsaženy náklady na dodávku materiálu.</t>
  </si>
  <si>
    <t xml:space="preserve">Poznámka k položce:
 MOST km 43,737 
→ před mostem - 20,0 m
→ za mostem - 11,0 m
→  kolejnice 49 E1/pražec dřevěné S49/1:20/KS (Skl24)
Přejezd km 44,004 = 8,0 m
→  kolejnice 49 E1/pražec dřevěné S49/1:20/KS (Skl24)*
      )* antikorozní úprava - vrtule R1, dvoj. pruž. kroužek, šroub RS0, matice M22, podl. Uls6, svěrka Skl24
 MOST km 44,222 **)
→ před mostem - 22,0 m
**) výběhy pražců kolem mostu ponechány původní (10,0 + 10,0 m)</t>
  </si>
  <si>
    <t>36</t>
  </si>
  <si>
    <t>5907020415</t>
  </si>
  <si>
    <t>Souvislá výměna kolejnic současně s výměnou kompletů a pryžové podložky tv. S49 rozdělení "d"</t>
  </si>
  <si>
    <t>849472855</t>
  </si>
  <si>
    <t>Souvislá výměna kolejnic současně s výměnou kompletů a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</si>
  <si>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Poznámka k položce:
M km 43,737 - dl. 2 x 31,0 m*)
M km 44,222 - dl. 2 x 39,0 m*)
*) současně výměna pryžových podložek SM4 a kompletů Skl24
Metr kolejnice=m</t>
  </si>
  <si>
    <t>38</t>
  </si>
  <si>
    <t>5906005020</t>
  </si>
  <si>
    <t>Ruční výměna pražce v KL otevřeném pražec dřevěný příčný vystrojený</t>
  </si>
  <si>
    <t>-1995889219</t>
  </si>
  <si>
    <t>Ruční výměna pražce v KL otevřeném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</si>
  <si>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Poznámka k položce:
z důvodu umístění KMDZ = bezstyková kolej
km 43,689 - 43,701= dl. 12,0 m (20 pr.)
Pražec=kus</t>
  </si>
  <si>
    <t>25</t>
  </si>
  <si>
    <t>5911709030</t>
  </si>
  <si>
    <t>Montáž pojistných úhelníků na mostech tv. S49</t>
  </si>
  <si>
    <t>303647071</t>
  </si>
  <si>
    <t>Montáž pojistných úhelníků na mostech tv. S49. Poznámka: 1. V cenách jsou započteny náklady na montáž, vrtání otvorů pro vrtule.2. V cenách nejsou obsaženy náklady na dodávku materiálu.</t>
  </si>
  <si>
    <t>26</t>
  </si>
  <si>
    <t>5911685030</t>
  </si>
  <si>
    <t>Montáž MDZ s pohyblivým jazykem pražce dřevěné tv. S49</t>
  </si>
  <si>
    <t>1882324296</t>
  </si>
  <si>
    <t>Montáž MDZ s pohyblivým jazykem pražce dřevěné tv. S49. Poznámka: 1. V cenách jsou započteny náklady na na zřízení nebo demontáž prozatímních styků, vrtání otvorů u pražců dřevěných, montáž dílů, a ošetření kluzných částí mazivem. 2. V cenách nejsou započteny náklady na dodávku dílů, zřízení svaru a montáž styků.</t>
  </si>
  <si>
    <t>Poznámka k položce:
MDZ v kolejnicovém pásu=kus</t>
  </si>
  <si>
    <t>39</t>
  </si>
  <si>
    <t>5911679020</t>
  </si>
  <si>
    <t>Montáž součástí přídržné v koleji přídržná kolejnice rozdělení "d"</t>
  </si>
  <si>
    <t>-1351991949</t>
  </si>
  <si>
    <t>Montáž součástí přídržné v koleji přídržná kolejnice rozdělení "d". Poznámka: 1. V cenách jsou započteny náklady na montáž, vvrtání otvorů do pražce pro upevnění stoliček, vymezení šíře žlábku vložením nebo vyjmutím vymezovacích plechů, navařením nebo obroušením vložek a ošetření součástí mazivem.2. V cenách nejsou obsaženy náklady na dodávku materiálu.</t>
  </si>
  <si>
    <t>Poznámka k položce:
KMDZ - ztužující kolejnice = 14,2 x 4 = 56,8 m *)
*) materiál bude vyzískán v místě stavby
Při následném podbití
KMDZ - ztužující kolejnice = 14,2 x 4 = 56,8 m
Přídržná kolejnice=m</t>
  </si>
  <si>
    <t>46</t>
  </si>
  <si>
    <t>5911677020</t>
  </si>
  <si>
    <t>Demontáž přídržných součástí přídržná kolejnice rozdělení "d"</t>
  </si>
  <si>
    <t>639921099</t>
  </si>
  <si>
    <t>Demontáž přídržných součástí přídržná kolejnice rozdělení "d". Poznámka: 1. V cenách jsou započteny náklady na demontáž a naložení na dopravní prostředek.2. V cenách nejsou obsaženy náklady na dodávku materiálu.</t>
  </si>
  <si>
    <t>Poznámka k položce:
Při následném podbití
KMDZ - ztužující kolejnice = 14,2 x 4 = 56,8 m
Přídržná kolejnice=m</t>
  </si>
  <si>
    <t>22</t>
  </si>
  <si>
    <t>5910136010</t>
  </si>
  <si>
    <t>Montáž pražcové kotvy v koleji</t>
  </si>
  <si>
    <t>-580041866</t>
  </si>
  <si>
    <t>Montáž pražcové kotvy v koleji. Poznámka: 1. V cenách jsou započteny náklady na odstranění kameniva, montáž, ošetření součásti mazivem a úpravu kameniva.2. V cenách nejsou obsaženy náklady na dodávku materiálu.</t>
  </si>
  <si>
    <t>12</t>
  </si>
  <si>
    <t>5905105030</t>
  </si>
  <si>
    <t>Doplnění KL kamenivem souvisle strojně v koleji</t>
  </si>
  <si>
    <t>-1672826163</t>
  </si>
  <si>
    <t>Doplnění KL kamenivem souvisle strojně v koleji. Poznámka: 1. V cenách jsou započteny náklady na doplnění kameniva ojediněle ručně vidlemi a/nebo souvisle strojně z výsypných vozů případně nakladačem.2. V cenách nejsou obsaženy náklady na dodávku kameniva.</t>
  </si>
  <si>
    <t>50,0 % výzisk z recyklace (podkladní vrstva mni. 15,0 cm)</t>
  </si>
  <si>
    <t>(632,0*3,85*0,35 - 97,061 "pražce")*0,5</t>
  </si>
  <si>
    <t>doplnění ŠL</t>
  </si>
  <si>
    <t>(632,0*4,5*0,35 - 100,539 "pražce")*1,1 "nadvýšení"</t>
  </si>
  <si>
    <t>5905115010</t>
  </si>
  <si>
    <t>Příplatek za úpravu nadvýšení KL v oblouku o malém poloměru</t>
  </si>
  <si>
    <t>-1280347018</t>
  </si>
  <si>
    <t>Příplatek za úpravu nadvýšení KL v oblouku o malém poloměru. Poznámka: 1. V cenách jsou započteny náklady na úpravu nadvýšení KL ručně.2. V cenách nejsou obsaženy náklady na doplnění a zřízení nadvýšení z vozů a na dodávku kameniva.</t>
  </si>
  <si>
    <t>Poznámka k položce:
Kilometr koleje=km</t>
  </si>
  <si>
    <t>14</t>
  </si>
  <si>
    <t>5909032020</t>
  </si>
  <si>
    <t>Přesná úprava GPK koleje směrové a výškové uspořádání pražce betonové</t>
  </si>
  <si>
    <t>335605256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</si>
  <si>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</si>
  <si>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Poznámka k položce:
z důvodu náročného výškového vyrovnání - 2 x
→ km 43,701 - 44,403 (mimo mosty) = dl. 632,0 m
Kilometr koleje=km</t>
  </si>
  <si>
    <t>5910015020</t>
  </si>
  <si>
    <t>Odtavovací stykové svařování mobilní svářečkou kolejnic nových délky do 150 m tv. S49</t>
  </si>
  <si>
    <t>svar</t>
  </si>
  <si>
    <t>1435463119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</si>
  <si>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</si>
  <si>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17</t>
  </si>
  <si>
    <t>5910021120</t>
  </si>
  <si>
    <t>Svařování kolejnic termitem zkrácený předehřev standardní spára svar jednotlivý tv. S49</t>
  </si>
  <si>
    <t>2092144817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</si>
  <si>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</si>
  <si>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18</t>
  </si>
  <si>
    <t>5910030310</t>
  </si>
  <si>
    <t>Příplatek za směrové vyrovnání kolejnic v obloucích o poloměru 300 m a menším</t>
  </si>
  <si>
    <t>-599820747</t>
  </si>
  <si>
    <t>Příplatek za směrové vyrovnání kolejnic v obloucích o poloměru 300 m a menším. Poznámka: 1. V cenách jsou započteny náklady na použití přípravku pro směrové vyrovnání kolejnic.</t>
  </si>
  <si>
    <t>19</t>
  </si>
  <si>
    <t>5910035030</t>
  </si>
  <si>
    <t>Dosažení dovolené upínací teploty v BK prodloužením kolejnicového pásu v koleji tv. S49</t>
  </si>
  <si>
    <t>-1593448121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</si>
  <si>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</si>
  <si>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20</t>
  </si>
  <si>
    <t>5910040220</t>
  </si>
  <si>
    <t>Umožnění volné dilatace kolejnice bez demontáže nebo montáže upevňovadel s osazením a odstraněním kluzných podložek rozdělení pražců "d"</t>
  </si>
  <si>
    <t>730519079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</si>
  <si>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dokumentace.2. V cenách nejsou obsaženy náklady na demontáž kolejnicových spojek.</t>
  </si>
  <si>
    <t>Poznámka k položce:
Metr kolejnice=m</t>
  </si>
  <si>
    <t>23</t>
  </si>
  <si>
    <t>5905023010</t>
  </si>
  <si>
    <t>Úprava povrchu stezky rozprostřením štěrkodrtě do 3 cm</t>
  </si>
  <si>
    <t>-1716360984</t>
  </si>
  <si>
    <t>Úprava povrchu stezky rozprostřením štěrkodrtě do 3 cm. Poznámka: 1. V cenách jsou započteny náklady na rozprostření a urovnání kameniva včetně zhutnění povrchu stezky. Platí pro nový i stávající stav.2. V cenách nejsou obsaženy náklady na dodávku drtě její doplnění a rozprostření.</t>
  </si>
  <si>
    <t>Pouze povrchová úprava bez doplnění kameniva</t>
  </si>
  <si>
    <t>24</t>
  </si>
  <si>
    <t>5906105010</t>
  </si>
  <si>
    <t>Demontáž pražce dřevěný</t>
  </si>
  <si>
    <t>-472298543</t>
  </si>
  <si>
    <t>Demontáž pražce dřevěný. Poznámka: 1. V cenách jsou započteny náklady na manipulaci, demontáž, odstrojení do součástí a uložení pražců.</t>
  </si>
  <si>
    <t>37</t>
  </si>
  <si>
    <t>5909030020</t>
  </si>
  <si>
    <t>Následná úprava GPK koleje směrové a výškové uspořádání pražce betonové</t>
  </si>
  <si>
    <t>1263656879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</si>
  <si>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</si>
  <si>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27</t>
  </si>
  <si>
    <t>M</t>
  </si>
  <si>
    <t>5955101000</t>
  </si>
  <si>
    <t>Kamenivo drcené štěrk frakce 31,5/63 třídy BI</t>
  </si>
  <si>
    <t>554347600</t>
  </si>
  <si>
    <t>28</t>
  </si>
  <si>
    <t>5956140015</t>
  </si>
  <si>
    <t>Pražec betonový příčný nevystrojený tv. B03 (S)</t>
  </si>
  <si>
    <t>1225463008</t>
  </si>
  <si>
    <t>40</t>
  </si>
  <si>
    <t>5958155010</t>
  </si>
  <si>
    <t>Úhlové vodicí vložky Wfp 14K 9,5</t>
  </si>
  <si>
    <t>453248374</t>
  </si>
  <si>
    <t>41</t>
  </si>
  <si>
    <t>5956140015R</t>
  </si>
  <si>
    <t>Pražec betonový příčný nevystrojený tv. B03R (S)</t>
  </si>
  <si>
    <t>1523489775</t>
  </si>
  <si>
    <t>42</t>
  </si>
  <si>
    <t>5958155000</t>
  </si>
  <si>
    <t>Úhlové vodicí vložky Wfp 14K 600 základní 12</t>
  </si>
  <si>
    <t>-2119548134</t>
  </si>
  <si>
    <t>43</t>
  </si>
  <si>
    <t>1001915111</t>
  </si>
  <si>
    <t>44</t>
  </si>
  <si>
    <t>5958155015</t>
  </si>
  <si>
    <t xml:space="preserve">Úhlové vodicí vložky Wfp 14K  14,5</t>
  </si>
  <si>
    <t>620729443</t>
  </si>
  <si>
    <t>32</t>
  </si>
  <si>
    <t>5956101020</t>
  </si>
  <si>
    <t xml:space="preserve">Pražec dřevěný příčný vystrojený   dub 2600x260x160 mm</t>
  </si>
  <si>
    <t>779849023</t>
  </si>
  <si>
    <t>Poznámka k položce:
roz. 7,5 mm - 72 pr.
roz. 2,5 mm - 49 pr.</t>
  </si>
  <si>
    <t>29</t>
  </si>
  <si>
    <t>5958128005</t>
  </si>
  <si>
    <t>Komplety Skl 24 (šroub RS 0, matice M 22, podložka Uls 6)</t>
  </si>
  <si>
    <t>-1490515857</t>
  </si>
  <si>
    <t>33</t>
  </si>
  <si>
    <t>5958158005</t>
  </si>
  <si>
    <t xml:space="preserve">Podložka pryžová pod patu kolejnice S49  183/126/6</t>
  </si>
  <si>
    <t>191588437</t>
  </si>
  <si>
    <t>30</t>
  </si>
  <si>
    <t>5958125005</t>
  </si>
  <si>
    <t>Komplety s antikorozní úpravou Skl 24 (svěrka Skl24, šroub RS0, matice M22, podložka Uls6)</t>
  </si>
  <si>
    <t>640477135</t>
  </si>
  <si>
    <t>31</t>
  </si>
  <si>
    <t>5960101030</t>
  </si>
  <si>
    <t>Pražcové kotvy TDHB pro pražec betonový B 03</t>
  </si>
  <si>
    <t>1150861161</t>
  </si>
  <si>
    <t>45</t>
  </si>
  <si>
    <t>5960101040</t>
  </si>
  <si>
    <t>Pražcové kotvy TDHB pro pražec dřevěný</t>
  </si>
  <si>
    <t>-1977767670</t>
  </si>
  <si>
    <t>47</t>
  </si>
  <si>
    <t>5962119020</t>
  </si>
  <si>
    <t>Zajištění PPK štítek konzolové a hřebové značky</t>
  </si>
  <si>
    <t>573177337</t>
  </si>
  <si>
    <t>A.2 - Materiál zajištěný objednatelem - NEOCEŇOVAT</t>
  </si>
  <si>
    <t>5957104005</t>
  </si>
  <si>
    <t>Kolejnicové pásy třídy R260 tv. 60 E2 délky 75 metrů</t>
  </si>
  <si>
    <t>1532282414</t>
  </si>
  <si>
    <t>5961179045</t>
  </si>
  <si>
    <t>Dilatační zařízení KMDZS49 1:20 dilatující délka 30-80 m, 4200 mm dl.</t>
  </si>
  <si>
    <t>451174956</t>
  </si>
  <si>
    <t>5957201010</t>
  </si>
  <si>
    <t>Kolejnice užité tv. S49</t>
  </si>
  <si>
    <t>-1451623217</t>
  </si>
  <si>
    <t>5958228015</t>
  </si>
  <si>
    <t>Komplet užitý ŽS 4 (šroub RS 1, matice M 24, podložka Fe6, svěrka ŽS4)</t>
  </si>
  <si>
    <t>-802988304</t>
  </si>
  <si>
    <t>5958134075</t>
  </si>
  <si>
    <t>Součásti upevňovací vrtule R1(145)</t>
  </si>
  <si>
    <t>-2088639476</t>
  </si>
  <si>
    <t>5958134040</t>
  </si>
  <si>
    <t>Součásti upevňovací kroužek pružný dvojitý Fe 6</t>
  </si>
  <si>
    <t>-739062067</t>
  </si>
  <si>
    <t>5958264000</t>
  </si>
  <si>
    <t>Podkladnice žebrová užitá tv. S4</t>
  </si>
  <si>
    <t>-1050009621</t>
  </si>
  <si>
    <t>A.3 - Práce na ŽSp - přejezd v km 44,004 + odvodnění (Sborník prací SŽDC 2018)</t>
  </si>
  <si>
    <t>5913140010</t>
  </si>
  <si>
    <t>Demontáž přejezdové konstrukce se silničními panely vnější i vnitřní část</t>
  </si>
  <si>
    <t>1674648110</t>
  </si>
  <si>
    <t>Demontáž přejezdové konstrukce se silničními panely vnější i vnitřní část. Poznámka: 1. V cenách jsou započteny náklady na demontáž a naložení na dopravní prostředek.</t>
  </si>
  <si>
    <t>Poznámka k položce:
 při stavbě + následném podbití</t>
  </si>
  <si>
    <t>9909000500</t>
  </si>
  <si>
    <t>Poplatek uložení odpadu betonových prefabrikátů</t>
  </si>
  <si>
    <t>610642792</t>
  </si>
  <si>
    <t>Poplatek uložení odpadu betonových prefabrikátů Poznámka: V cenách jsou započteny náklady na uložení stavebního odpadu na oficiální skládku.</t>
  </si>
  <si>
    <t>5913145010</t>
  </si>
  <si>
    <t>Montáž přejezdové konstrukce se silničními panely vnější i vnitřní část</t>
  </si>
  <si>
    <t>391662099</t>
  </si>
  <si>
    <t>Montáž přejezdové konstrukce se silničními panely vnější i vnitřní část. Poznámka: 1. V cenách jsou započteny náklady na montáž konstrukce.2. V cenách nejsou obsaženy náklady na dodávku materiálu.</t>
  </si>
  <si>
    <t>Poznámka k položce:
Při stavbě + následném podbití</t>
  </si>
  <si>
    <t>5915015010</t>
  </si>
  <si>
    <t>Svahování zemního tělesa železničního spodku v náspu</t>
  </si>
  <si>
    <t>-1325220502</t>
  </si>
  <si>
    <t>Svahování zemního tělesa železničního spodku v náspu. Poznámka: 1. V cenách jsou započteny náklady na svahování železničního tělesa a uložení výzisku na terén nebo naložení na dopravní prostředek.</t>
  </si>
  <si>
    <t>Povrchová úprava komunikace (zpevněná komunika - štěrkodrť)</t>
  </si>
  <si>
    <t>"vlevo" 5,0*4,0</t>
  </si>
  <si>
    <t>"vpravo" 6,0*4,0</t>
  </si>
  <si>
    <t>5914020020</t>
  </si>
  <si>
    <t>Čištění otevřených odvodňovacích zařízení strojně příkop nezpevněný</t>
  </si>
  <si>
    <t>1265370310</t>
  </si>
  <si>
    <t>Čištění otevřených odvodňovacích zařízení strojně příkop nezpevněný. Poznámka: 1. V cenách jsou započteny náklady na odtěžení nánosu a nečistot, rozprostření výzisku na terén nebo naložení na dopravní prostředek.2. V cenách nejsou obsaženy náklady na dopravu a skládkovné.</t>
  </si>
  <si>
    <t>"km 43,850 - 43,950 (vpravo)" 100,0*0,6*0,3</t>
  </si>
  <si>
    <t>1113600879</t>
  </si>
  <si>
    <t>výzisk z příkopu</t>
  </si>
  <si>
    <t>18,0*1,8</t>
  </si>
  <si>
    <t>5963110010</t>
  </si>
  <si>
    <t>Přejezd Intermont panel 1285x3000x170 ŽPP 1</t>
  </si>
  <si>
    <t>1365155470</t>
  </si>
  <si>
    <t>5963110015</t>
  </si>
  <si>
    <t>Přejezd Intermont panel 600x3000x170 ŽPP 2</t>
  </si>
  <si>
    <t>-1668401455</t>
  </si>
  <si>
    <t>A.4 - Práce na mostní kci km 44,222 (URS 2018)</t>
  </si>
  <si>
    <t>421941111</t>
  </si>
  <si>
    <t>Zřízení podlahy z plechu na mostnicích, chodnících nebo revizních lávkách</t>
  </si>
  <si>
    <t>CS ÚRS 2018 02</t>
  </si>
  <si>
    <t>-11152711</t>
  </si>
  <si>
    <t xml:space="preserve">Zřízení podlahy z plechu bez podpěrné konstrukce  na železničních mostech s otevřenou mostovkou na mostnicích, chodnících nebo revizních lávkách</t>
  </si>
  <si>
    <t>421941311</t>
  </si>
  <si>
    <t>Montáž podlahy z plechů s výztuhami při opravě mostu</t>
  </si>
  <si>
    <t>521051307</t>
  </si>
  <si>
    <t>Oprava podlah z plechů montáž s výztuhami</t>
  </si>
  <si>
    <t>421941521</t>
  </si>
  <si>
    <t>Demontáž podlahových plechů bez výztuh na mostech</t>
  </si>
  <si>
    <t>1399693366</t>
  </si>
  <si>
    <t>Demontáž podlahových plechů bez výztuh</t>
  </si>
  <si>
    <t>428941122</t>
  </si>
  <si>
    <t>Osazení mostního ložiska ocelového válečkového zatížení do 2500 kN</t>
  </si>
  <si>
    <t>1314086352</t>
  </si>
  <si>
    <t xml:space="preserve">Osazení mostního ložiska ocelového nebo hrncového  ocelového válečkového do 2500 kN</t>
  </si>
  <si>
    <t>428941123</t>
  </si>
  <si>
    <t>Osazení mostního ložiska ocelového pevného zatížení do 2500 kN</t>
  </si>
  <si>
    <t>494643487</t>
  </si>
  <si>
    <t xml:space="preserve">Osazení mostního ložiska ocelového nebo hrncového  ocelového pevného do 2500 kN</t>
  </si>
  <si>
    <t>42894_M01</t>
  </si>
  <si>
    <t>Vložka nad vahadlo PVC</t>
  </si>
  <si>
    <t>-313880245</t>
  </si>
  <si>
    <t>materiál tryskací z křemičitanu hlinitého</t>
  </si>
  <si>
    <t>42894_M02</t>
  </si>
  <si>
    <t>Šrouby pro připevnění vahadla M24-150</t>
  </si>
  <si>
    <t>kg</t>
  </si>
  <si>
    <t>-1013336269</t>
  </si>
  <si>
    <t>429172121</t>
  </si>
  <si>
    <t>Výroba ocelových prvků pro opravu mostů nýtovaných do 100 kg</t>
  </si>
  <si>
    <t>1014405569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</si>
  <si>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nýtovaných, hmotnosti do 100 kg</t>
  </si>
  <si>
    <t>(0,45*0,56)*2,0*8000*0,03</t>
  </si>
  <si>
    <t>(0,45*0,6)*2,0*8000*0,03</t>
  </si>
  <si>
    <t>42917_MO1</t>
  </si>
  <si>
    <t>Dodávka ocelového materiálu pro opravu mostu</t>
  </si>
  <si>
    <t>-269839066</t>
  </si>
  <si>
    <t>429173114</t>
  </si>
  <si>
    <t>Přizvednutí a spuštění kcí hmotnosti přes 100 t</t>
  </si>
  <si>
    <t>1496554154</t>
  </si>
  <si>
    <t>Přizvednutí a spuštění konstrukcí hmotnosti přes 100 t</t>
  </si>
  <si>
    <t>628613221</t>
  </si>
  <si>
    <t>Protikorozní ochrana OK mostu I. tř.- základní a podkladní epoxidový, vrchní PU nátěr bez metalizace</t>
  </si>
  <si>
    <t>1089013749</t>
  </si>
  <si>
    <t>Protikorozní ochrana ocelových mostních konstrukcí včetně otryskání povrchu základní a podkladní epoxidový a vrchní polyuretanový nátěr bez metalizace I. třídy</t>
  </si>
  <si>
    <t>"plech tl. 30" 0,45*0,56*2,0"ks"*2,0"strany"</t>
  </si>
  <si>
    <t>"plech tl. 30" 0,45*0,6*2,0"ks"*2,0"strany"</t>
  </si>
  <si>
    <t>"zábradlí dl. 10,0 m" 10,0*0,28</t>
  </si>
  <si>
    <t>911121311</t>
  </si>
  <si>
    <t>Montáž ocelového zábradli při opravách mostů</t>
  </si>
  <si>
    <t>-1806068958</t>
  </si>
  <si>
    <t>Oprava ocelového zábradlí svařovaného nebo šroubovaného montáž</t>
  </si>
  <si>
    <t>13</t>
  </si>
  <si>
    <t>936171311</t>
  </si>
  <si>
    <t xml:space="preserve">Montáž pojistných úhelníků L 160x100x14 v koleji S 49  na mostě</t>
  </si>
  <si>
    <t>-1793122374</t>
  </si>
  <si>
    <t>Oprava úhelníků na železničních mostech v přímé trati nebo oblouku montáž úhelníků pojistných v koleji tvaru S 49 - L 160x100x14</t>
  </si>
  <si>
    <t>938905311</t>
  </si>
  <si>
    <t>Údržba OK mostů - očistění, nátěr, namazání ložisek</t>
  </si>
  <si>
    <t>1432956269</t>
  </si>
  <si>
    <t>Údržba ocelových konstrukcí údržba ložisek očistění, nátěr, namazání</t>
  </si>
  <si>
    <t>938905312</t>
  </si>
  <si>
    <t>Údržba OK mostů - vysekání obetonávky ložisek a zalití ložiskových desek</t>
  </si>
  <si>
    <t>-1200044203</t>
  </si>
  <si>
    <t>Údržba ocelových konstrukcí údržba ložisek vysekání obetonávky a zalití ložiskových desek</t>
  </si>
  <si>
    <t>16</t>
  </si>
  <si>
    <t>943311111</t>
  </si>
  <si>
    <t>Montáž lešení prostorového modulového lehkého bez podlah zatížení do 200 kg/m2 v do 10 m</t>
  </si>
  <si>
    <t>1928628166</t>
  </si>
  <si>
    <t xml:space="preserve">Montáž lešení prostorového modulového lehkého pracovního bez podlah  s provozním zatížením tř. 3 do 200 kg/m2, výšky do 10 m</t>
  </si>
  <si>
    <t>6,0*2,0*4,0*2,0</t>
  </si>
  <si>
    <t>943111211</t>
  </si>
  <si>
    <t>Příplatek k lešení prostorovému trubkovému lehkému bez podlah v do 10 m za první a ZKD den použití</t>
  </si>
  <si>
    <t>1081432699</t>
  </si>
  <si>
    <t xml:space="preserve">Montáž lešení prostorového trubkového lehkého pracovního bez podlah  Příplatek za první a každý další den použití lešení k ceně -1111</t>
  </si>
  <si>
    <t>(6,0*2,0*4,0*2,0)*14,0</t>
  </si>
  <si>
    <t>943111811</t>
  </si>
  <si>
    <t>Demontáž lešení prostorového trubkového lehkého bez podlah zatížení do 200 kg/m2 v do 10 m</t>
  </si>
  <si>
    <t>-480744576</t>
  </si>
  <si>
    <t xml:space="preserve">Demontáž lešení prostorového trubkového lehkého pracovního bez podlah  s provozním zatížením tř. 3 do 200 kg/m2, výšky do 10 m</t>
  </si>
  <si>
    <t>012103000</t>
  </si>
  <si>
    <t>Geodetické práce před výstavbou</t>
  </si>
  <si>
    <t>soubor</t>
  </si>
  <si>
    <t>1024</t>
  </si>
  <si>
    <t>1242264286</t>
  </si>
  <si>
    <t>Poznámka k položce:
Průzkumné, geodetické a projektové práce geodetické před prováděním stavby</t>
  </si>
  <si>
    <t>013254000</t>
  </si>
  <si>
    <t>Dokumentace skutečného provedení stavby</t>
  </si>
  <si>
    <t>2027940241</t>
  </si>
  <si>
    <t xml:space="preserve">Poznámka k položce:
Průzkumné, geodetické a projektové práce dokumentace stavby (výkresová, textová)  skutečného provedení stavby</t>
  </si>
  <si>
    <t>030001000</t>
  </si>
  <si>
    <t>Zařízení staveniště</t>
  </si>
  <si>
    <t>615257407</t>
  </si>
  <si>
    <t>062103000</t>
  </si>
  <si>
    <t>Překládání nákladu</t>
  </si>
  <si>
    <t>-1184538131</t>
  </si>
  <si>
    <t>090001000</t>
  </si>
  <si>
    <t>Ostatní náklady</t>
  </si>
  <si>
    <t>kpl</t>
  </si>
  <si>
    <t>56281587</t>
  </si>
  <si>
    <t>Poznámka k položce:
Manipulace s kabelovým žlabem při zvedání a spouštění ocelové konstrukce</t>
  </si>
  <si>
    <t>91112113M1</t>
  </si>
  <si>
    <t>Materiál na zábradlí L 70x70x6</t>
  </si>
  <si>
    <t>-1871860581</t>
  </si>
  <si>
    <t xml:space="preserve">poplatek za uložení stavebního odpadu zeminy a kamení  zatříděného kódem 170 504</t>
  </si>
  <si>
    <t>10,0 "m"*6,39 "kg/m"</t>
  </si>
  <si>
    <t>A.5 - VRN (Sborník prací SŽDC 2018)</t>
  </si>
  <si>
    <t>Soupis:</t>
  </si>
  <si>
    <t>A.5.1 - VRN - ostatní práce</t>
  </si>
  <si>
    <t>RV315001</t>
  </si>
  <si>
    <t>1521844618</t>
  </si>
  <si>
    <t>Zařízení a vybavení staveniště při velikosti nákladů přes 1 do 3 mil. Kč</t>
  </si>
  <si>
    <t>RV317001</t>
  </si>
  <si>
    <t>Vybavení staveniště</t>
  </si>
  <si>
    <t>829889163</t>
  </si>
  <si>
    <t>RV342</t>
  </si>
  <si>
    <t>Organizační zajištění prací při zřizování a udržování BK kolejí a výhybek</t>
  </si>
  <si>
    <t>-62375087</t>
  </si>
  <si>
    <t>Organizační zajištění prací při zřizování a udržování bezstyskové koleje podle př. S 3/2, zajména technologická příprava pořízení schématu a projednání postupu, kontrola připravenosti a řízení postupu prací, předání prací a dokladů objednateli.</t>
  </si>
  <si>
    <t>RV324001</t>
  </si>
  <si>
    <t>Diagnostika technické infrastruktury - vytyčení trasy kabelové</t>
  </si>
  <si>
    <t>-903382536</t>
  </si>
  <si>
    <t xml:space="preserve">V cenách jsou započteny náklady na vyhledávání trasy, její zaměření, vytýčení a označení správcem včetně dokumentace zaměření.
V cenách nejsou obsaženy náklady na přesné zjištění trasy sondou a na vytýčení zařízení (kabelů, vodovodů atd.) ve správě provozovatele. </t>
  </si>
  <si>
    <t>RV322001</t>
  </si>
  <si>
    <t>Doplňující laboratorní rozbor kontaminace zeminy nebo KL</t>
  </si>
  <si>
    <t>1615286770</t>
  </si>
  <si>
    <t>V cenách jsou započteny náklady na doplňující rozbor kameniva pro objasnění kontaminace ropnými látkami akreditovanou laboratoří včetně vyhodnocení a předání zprávy o výsledku.</t>
  </si>
  <si>
    <t>RV307001R</t>
  </si>
  <si>
    <t>Kontrola PPK trať jednokolejná - zaměření APK</t>
  </si>
  <si>
    <t>701856881</t>
  </si>
  <si>
    <t>V cenách jsou započteny náklady na geodetickou kontinuální kontrolu PPK a vyhotovení dokumentace dle "Metodického pokynu pro měření PPK" vyhotovení záznamu a zároveň také geodetická kontrola polohy zajišťovacích značek (zpracování dokumentace v digitální podobě)
PPK = prostorová poloha koleje</t>
  </si>
  <si>
    <t>Poznámka k položce:
 - kontrola PPK před výškovou a směrovou úpravou polohy koleje
 - kontrola PPK před výškovou a směrovou úpravou polohy koleje - následné podbití</t>
  </si>
  <si>
    <t>RV307001</t>
  </si>
  <si>
    <t>Kontrola PPK před zřízením BK trať jednokolejná - zaměření APK</t>
  </si>
  <si>
    <t>-2098890558</t>
  </si>
  <si>
    <t>V cenách jsou započteny náklady na geodetickou kontinuální kontrolu PPK před zřízením BK a vyhotovení dokumentace dle "Metodického pokynu pro měření PPK" vyhotovení záznamu a zároveň také geodetická kontrola polohy zajišťovacích značek (zpracování dokumentace v digitální podobě)
PPK = prostorová poloha koleje</t>
  </si>
  <si>
    <t>Poznámka k položce:
Kilometr koleje = km</t>
  </si>
  <si>
    <t>RV350001</t>
  </si>
  <si>
    <t>Dokumentace skutečného provedení opravy železničního svršku a spodku - trať jednokolejná</t>
  </si>
  <si>
    <t>1621594984</t>
  </si>
  <si>
    <t>V cenách jsou obsaženy náklady na zaměření a vyhotovení dokumentace skutečného provedení žel. svršku a spodku dle vyhlášky č. 499/2006 Sb., a vyhlášky č. 31/1995 Sb. a vyhotovení dokumentace elektrických zařízení dle vyhlášky č. 146/2008 Sb., včetně zpracování dat v digitální podobě v otevřené formě a její předání objednateli</t>
  </si>
  <si>
    <t xml:space="preserve">Poznámka k položce:
vyhotovení GDSPS
</t>
  </si>
  <si>
    <t>RV31005</t>
  </si>
  <si>
    <t>Technický projekt bez optimalizace nivelety/osy koleje trať jednokolejná - zaměření ZZ</t>
  </si>
  <si>
    <t>-1111772333</t>
  </si>
  <si>
    <t xml:space="preserve">V cenách jsou obsaženy náklady na polohové zaměření, nivelaci, ověření párových zajišťovacích značek, zpracování projektu zajištění PPk, zpracování projektu zajištění dle předpisu SŽDC S3, díl III a štítky.
PPK =  prostorová poloha koleje</t>
  </si>
  <si>
    <t>Poznámka k položce:
 - nalepení štítků na kolejnice + geodetické body
 - vyhotovení Technického projektu k ZZ
→ km 43,701 - 44,403 = 702,0 m</t>
  </si>
  <si>
    <t>A.5.2 - VRN - přeprava</t>
  </si>
  <si>
    <t>9902100100</t>
  </si>
  <si>
    <t xml:space="preserve">Doprava dodávek zhotovitele, dodávek objednatele nebo výzisku mechanizací přes 3,5 t sypanin  do 10 km</t>
  </si>
  <si>
    <t>-1523543860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</si>
  <si>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</si>
  <si>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 xml:space="preserve">Poznámka k položce:
Přeprava na skládku:
A.1 - 604,147 t
A.3 - 38,460 t
Přeprava vytěženého štěrku na místo recyklace:
A.1 - 1207,294 t (dopravna K.Vary-Březová)
           641,376 t (zpět na místo OP)</t>
  </si>
  <si>
    <t>9902100200</t>
  </si>
  <si>
    <t xml:space="preserve">Doprava dodávek zhotovitele, dodávek objednatele nebo výzisku mechanizací přes 3,5 t sypanin  do 20 km</t>
  </si>
  <si>
    <t>894811981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</si>
  <si>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</si>
  <si>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Poznámka k položce:
Dodávka kameniva:
A.1 - 1673,39 t</t>
  </si>
  <si>
    <t>9902200700</t>
  </si>
  <si>
    <t>Doprava dodávek zhotovitele, dodávek objednatele nebo výzisku mechanizací přes 3,5 t objemnějšího kusového materiálu do 100 km</t>
  </si>
  <si>
    <t>-902346446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</si>
  <si>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</si>
  <si>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Poznámka k položce:
Dodávka materiálu:
A.1 - 35,495 t</t>
  </si>
  <si>
    <t>9902200100</t>
  </si>
  <si>
    <t>Doprava dodávek zhotovitele, dodávek objednatele nebo výzisku mechanizací přes 3,5 t objemnějšího kusového materiálu do 10 km</t>
  </si>
  <si>
    <t>-1279740238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</si>
  <si>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</si>
  <si>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 xml:space="preserve">Poznámka k položce:
Dodávka ŽB panelů
A.3 - 5,970 t </t>
  </si>
  <si>
    <t>9902200600</t>
  </si>
  <si>
    <t>Doprava dodávek zhotovitele, dodávek objednatele nebo výzisku mechanizací přes 3,5 t objemnějšího kusového materiálu do 80 km</t>
  </si>
  <si>
    <t>1211278211</t>
  </si>
  <si>
    <t>Doprava dodávek zhotovitele, dodávek objednatele nebo výzisku mechanizací přes 3,5 t objemnějšího kusového materiálu do 80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</si>
  <si>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Poznámka k položce:
dodávka bet. pražců - 223,020 t</t>
  </si>
  <si>
    <t>9902201200</t>
  </si>
  <si>
    <t>Doprava dodávek zhotovitele, dodávek objednatele nebo výzisku mechanizací přes 3,5 t objemnějšího kusového materiálu do 350 km</t>
  </si>
  <si>
    <t>-1901422194</t>
  </si>
  <si>
    <t>Doprava dodávek zhotovitele, dodávek objednatele nebo výzisku mechanizací přes 3,5 t objemnějšího kusového materiálu do 350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</si>
  <si>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Poznámka k položce:
Dodávka dilatačních zařízení:
A.1 - 3,000 t</t>
  </si>
  <si>
    <t>9903200200</t>
  </si>
  <si>
    <t>Přeprava mechanizace na místo prováděných prací o hmotnosti přes 12 t do 200 km</t>
  </si>
  <si>
    <t>1793268185</t>
  </si>
  <si>
    <t xml:space="preserve">Přeprava mechanizace na místo prováděných prací o hmotnosti přes 12 t do 200 km Poznámka: Ceny jsou určeny pro dopravu mechanizmů na místo prováděných prací po silnici i po kolejích.
V ceně jsou započteny i náklady na zpáteční cestu dopravního prostředku. 
Měrnou jednotkou je kus přepravovaného stroje. 
</t>
  </si>
  <si>
    <t>Poznámka k položce:
ASP x 2 ,PUŠL x 2, MHS, souprava na recyklaci, mobilní svařovna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</si>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</sst>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rgb="FF003366"/>
      <name val="Trebuchet MS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4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8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5" fillId="0" borderId="0" xfId="0" applyNumberFormat="1" applyFont="1" applyAlignment="1" applyProtection="1">
      <alignment horizontal="right" vertical="center"/>
    </xf>
    <xf numFmtId="0" fontId="5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6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5" xfId="0" applyFont="1" applyBorder="1" applyAlignment="1">
      <alignment vertical="center"/>
    </xf>
    <xf numFmtId="0" fontId="6" fillId="0" borderId="18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9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  <protection locked="0"/>
    </xf>
    <xf numFmtId="0" fontId="7" fillId="0" borderId="5" xfId="0" applyFont="1" applyBorder="1" applyAlignment="1">
      <alignment vertical="center"/>
    </xf>
    <xf numFmtId="0" fontId="7" fillId="0" borderId="18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9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3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3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</xf>
    <xf numFmtId="0" fontId="6" fillId="0" borderId="25" xfId="0" applyFont="1" applyBorder="1" applyAlignment="1" applyProtection="1">
      <alignment vertical="center"/>
    </xf>
    <xf numFmtId="0" fontId="0" fillId="0" borderId="0" xfId="0" applyProtection="1"/>
    <xf numFmtId="0" fontId="0" fillId="0" borderId="5" xfId="0" applyBorder="1"/>
    <xf numFmtId="0" fontId="0" fillId="0" borderId="0" xfId="0" applyAlignment="1">
      <alignment vertical="top"/>
      <protection locked="0"/>
    </xf>
    <xf numFmtId="0" fontId="39" fillId="0" borderId="29" xfId="0" applyFont="1" applyBorder="1" applyAlignment="1">
      <alignment vertical="center" wrapText="1"/>
      <protection locked="0"/>
    </xf>
    <xf numFmtId="0" fontId="39" fillId="0" borderId="30" xfId="0" applyFont="1" applyBorder="1" applyAlignment="1">
      <alignment vertical="center" wrapText="1"/>
      <protection locked="0"/>
    </xf>
    <xf numFmtId="0" fontId="39" fillId="0" borderId="31" xfId="0" applyFont="1" applyBorder="1" applyAlignment="1">
      <alignment vertical="center" wrapText="1"/>
      <protection locked="0"/>
    </xf>
    <xf numFmtId="0" fontId="39" fillId="0" borderId="32" xfId="0" applyFont="1" applyBorder="1" applyAlignment="1">
      <alignment horizontal="center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9" fillId="0" borderId="33" xfId="0" applyFont="1" applyBorder="1" applyAlignment="1">
      <alignment horizontal="center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horizontal="left" wrapText="1"/>
      <protection locked="0"/>
    </xf>
    <xf numFmtId="0" fontId="39" fillId="0" borderId="33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49" fontId="42" fillId="0" borderId="1" xfId="0" applyNumberFormat="1" applyFont="1" applyBorder="1" applyAlignment="1">
      <alignment horizontal="left" vertical="center" wrapText="1"/>
      <protection locked="0"/>
    </xf>
    <xf numFmtId="49" fontId="42" fillId="0" borderId="1" xfId="0" applyNumberFormat="1" applyFont="1" applyBorder="1" applyAlignment="1">
      <alignment vertical="center" wrapText="1"/>
      <protection locked="0"/>
    </xf>
    <xf numFmtId="0" fontId="39" fillId="0" borderId="35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vertical="center" wrapText="1"/>
      <protection locked="0"/>
    </xf>
    <xf numFmtId="0" fontId="39" fillId="0" borderId="36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top"/>
      <protection locked="0"/>
    </xf>
    <xf numFmtId="0" fontId="39" fillId="0" borderId="0" xfId="0" applyFont="1" applyAlignment="1">
      <alignment vertical="top"/>
      <protection locked="0"/>
    </xf>
    <xf numFmtId="0" fontId="39" fillId="0" borderId="29" xfId="0" applyFont="1" applyBorder="1" applyAlignment="1">
      <alignment horizontal="left" vertical="center"/>
      <protection locked="0"/>
    </xf>
    <xf numFmtId="0" fontId="39" fillId="0" borderId="30" xfId="0" applyFont="1" applyBorder="1" applyAlignment="1">
      <alignment horizontal="left" vertical="center"/>
      <protection locked="0"/>
    </xf>
    <xf numFmtId="0" fontId="39" fillId="0" borderId="31" xfId="0" applyFont="1" applyBorder="1" applyAlignment="1">
      <alignment horizontal="left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center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2" fillId="0" borderId="32" xfId="0" applyFont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center" vertical="center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39" fillId="0" borderId="29" xfId="0" applyFont="1" applyBorder="1" applyAlignment="1">
      <alignment horizontal="left" vertical="center" wrapText="1"/>
      <protection locked="0"/>
    </xf>
    <xf numFmtId="0" fontId="39" fillId="0" borderId="30" xfId="0" applyFont="1" applyBorder="1" applyAlignment="1">
      <alignment horizontal="left" vertical="center" wrapText="1"/>
      <protection locked="0"/>
    </xf>
    <xf numFmtId="0" fontId="39" fillId="0" borderId="3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/>
      <protection locked="0"/>
    </xf>
    <xf numFmtId="0" fontId="42" fillId="0" borderId="35" xfId="0" applyFont="1" applyBorder="1" applyAlignment="1">
      <alignment horizontal="left" vertical="center" wrapText="1"/>
      <protection locked="0"/>
    </xf>
    <xf numFmtId="0" fontId="42" fillId="0" borderId="34" xfId="0" applyFont="1" applyBorder="1" applyAlignment="1">
      <alignment horizontal="left" vertical="center" wrapText="1"/>
      <protection locked="0"/>
    </xf>
    <xf numFmtId="0" fontId="42" fillId="0" borderId="36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top"/>
      <protection locked="0"/>
    </xf>
    <xf numFmtId="0" fontId="42" fillId="0" borderId="1" xfId="0" applyFont="1" applyBorder="1" applyAlignment="1">
      <alignment horizontal="center" vertical="top"/>
      <protection locked="0"/>
    </xf>
    <xf numFmtId="0" fontId="42" fillId="0" borderId="35" xfId="0" applyFont="1" applyBorder="1" applyAlignment="1">
      <alignment horizontal="left" vertical="center"/>
      <protection locked="0"/>
    </xf>
    <xf numFmtId="0" fontId="42" fillId="0" borderId="36" xfId="0" applyFont="1" applyBorder="1" applyAlignment="1">
      <alignment horizontal="left" vertical="center"/>
      <protection locked="0"/>
    </xf>
    <xf numFmtId="0" fontId="44" fillId="0" borderId="0" xfId="0" applyFont="1" applyAlignment="1">
      <alignment vertical="center"/>
      <protection locked="0"/>
    </xf>
    <xf numFmtId="0" fontId="41" fillId="0" borderId="1" xfId="0" applyFont="1" applyBorder="1" applyAlignment="1">
      <alignment vertical="center"/>
      <protection locked="0"/>
    </xf>
    <xf numFmtId="0" fontId="44" fillId="0" borderId="34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2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1" fillId="0" borderId="34" xfId="0" applyFont="1" applyBorder="1" applyAlignment="1">
      <alignment horizontal="left"/>
      <protection locked="0"/>
    </xf>
    <xf numFmtId="0" fontId="44" fillId="0" borderId="34" xfId="0" applyFont="1" applyBorder="1" applyAlignment="1">
      <protection locked="0"/>
    </xf>
    <xf numFmtId="0" fontId="39" fillId="0" borderId="32" xfId="0" applyFont="1" applyBorder="1" applyAlignment="1">
      <alignment vertical="top"/>
      <protection locked="0"/>
    </xf>
    <xf numFmtId="0" fontId="39" fillId="0" borderId="33" xfId="0" applyFont="1" applyBorder="1" applyAlignment="1">
      <alignment vertical="top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35" xfId="0" applyFont="1" applyBorder="1" applyAlignment="1">
      <alignment vertical="top"/>
      <protection locked="0"/>
    </xf>
    <xf numFmtId="0" fontId="39" fillId="0" borderId="34" xfId="0" applyFont="1" applyBorder="1" applyAlignment="1">
      <alignment vertical="top"/>
      <protection locked="0"/>
    </xf>
    <xf numFmtId="0" fontId="39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ht="36.96" customHeight="1">
      <c r="AR2"/>
      <c r="BS2" s="21" t="s">
        <v>8</v>
      </c>
      <c r="BT2" s="21" t="s">
        <v>9</v>
      </c>
    </row>
    <row r="3" ht="6.96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ht="36.96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ht="14.4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32" t="s">
        <v>16</v>
      </c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8"/>
      <c r="BE5" s="33" t="s">
        <v>17</v>
      </c>
      <c r="BS5" s="21" t="s">
        <v>8</v>
      </c>
    </row>
    <row r="6" ht="36.96" customHeight="1">
      <c r="B6" s="25"/>
      <c r="C6" s="26"/>
      <c r="D6" s="34" t="s">
        <v>18</v>
      </c>
      <c r="E6" s="26"/>
      <c r="F6" s="26"/>
      <c r="G6" s="26"/>
      <c r="H6" s="26"/>
      <c r="I6" s="26"/>
      <c r="J6" s="26"/>
      <c r="K6" s="35" t="s">
        <v>19</v>
      </c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8"/>
      <c r="BE6" s="36"/>
      <c r="BS6" s="21" t="s">
        <v>8</v>
      </c>
    </row>
    <row r="7" ht="14.4" customHeight="1">
      <c r="B7" s="25"/>
      <c r="C7" s="26"/>
      <c r="D7" s="37" t="s">
        <v>20</v>
      </c>
      <c r="E7" s="26"/>
      <c r="F7" s="26"/>
      <c r="G7" s="26"/>
      <c r="H7" s="26"/>
      <c r="I7" s="26"/>
      <c r="J7" s="26"/>
      <c r="K7" s="32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7" t="s">
        <v>22</v>
      </c>
      <c r="AL7" s="26"/>
      <c r="AM7" s="26"/>
      <c r="AN7" s="32" t="s">
        <v>21</v>
      </c>
      <c r="AO7" s="26"/>
      <c r="AP7" s="26"/>
      <c r="AQ7" s="28"/>
      <c r="BE7" s="36"/>
      <c r="BS7" s="21" t="s">
        <v>8</v>
      </c>
    </row>
    <row r="8" ht="14.4" customHeight="1">
      <c r="B8" s="25"/>
      <c r="C8" s="26"/>
      <c r="D8" s="37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7" t="s">
        <v>25</v>
      </c>
      <c r="AL8" s="26"/>
      <c r="AM8" s="26"/>
      <c r="AN8" s="38" t="s">
        <v>26</v>
      </c>
      <c r="AO8" s="26"/>
      <c r="AP8" s="26"/>
      <c r="AQ8" s="28"/>
      <c r="BE8" s="36"/>
      <c r="BS8" s="21" t="s">
        <v>8</v>
      </c>
    </row>
    <row r="9" ht="14.4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6"/>
      <c r="BS9" s="21" t="s">
        <v>8</v>
      </c>
    </row>
    <row r="10" ht="14.4" customHeight="1">
      <c r="B10" s="25"/>
      <c r="C10" s="26"/>
      <c r="D10" s="37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7" t="s">
        <v>28</v>
      </c>
      <c r="AL10" s="26"/>
      <c r="AM10" s="26"/>
      <c r="AN10" s="32" t="s">
        <v>29</v>
      </c>
      <c r="AO10" s="26"/>
      <c r="AP10" s="26"/>
      <c r="AQ10" s="28"/>
      <c r="BE10" s="36"/>
      <c r="BS10" s="21" t="s">
        <v>30</v>
      </c>
    </row>
    <row r="11" ht="18.48" customHeight="1">
      <c r="B11" s="25"/>
      <c r="C11" s="26"/>
      <c r="D11" s="26"/>
      <c r="E11" s="32" t="s">
        <v>31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7" t="s">
        <v>32</v>
      </c>
      <c r="AL11" s="26"/>
      <c r="AM11" s="26"/>
      <c r="AN11" s="32" t="s">
        <v>33</v>
      </c>
      <c r="AO11" s="26"/>
      <c r="AP11" s="26"/>
      <c r="AQ11" s="28"/>
      <c r="BE11" s="36"/>
      <c r="BS11" s="21" t="s">
        <v>30</v>
      </c>
    </row>
    <row r="12" ht="6.96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6"/>
      <c r="BS12" s="21" t="s">
        <v>30</v>
      </c>
    </row>
    <row r="13" ht="14.4" customHeight="1">
      <c r="B13" s="25"/>
      <c r="C13" s="26"/>
      <c r="D13" s="37" t="s">
        <v>34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7" t="s">
        <v>28</v>
      </c>
      <c r="AL13" s="26"/>
      <c r="AM13" s="26"/>
      <c r="AN13" s="39" t="s">
        <v>35</v>
      </c>
      <c r="AO13" s="26"/>
      <c r="AP13" s="26"/>
      <c r="AQ13" s="28"/>
      <c r="BE13" s="36"/>
      <c r="BS13" s="21" t="s">
        <v>30</v>
      </c>
    </row>
    <row r="14">
      <c r="B14" s="25"/>
      <c r="C14" s="26"/>
      <c r="D14" s="26"/>
      <c r="E14" s="39" t="s">
        <v>35</v>
      </c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37" t="s">
        <v>32</v>
      </c>
      <c r="AL14" s="26"/>
      <c r="AM14" s="26"/>
      <c r="AN14" s="39" t="s">
        <v>35</v>
      </c>
      <c r="AO14" s="26"/>
      <c r="AP14" s="26"/>
      <c r="AQ14" s="28"/>
      <c r="BE14" s="36"/>
      <c r="BS14" s="21" t="s">
        <v>30</v>
      </c>
    </row>
    <row r="15" ht="6.96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6"/>
      <c r="BS15" s="21" t="s">
        <v>6</v>
      </c>
    </row>
    <row r="16" ht="14.4" customHeight="1">
      <c r="B16" s="25"/>
      <c r="C16" s="26"/>
      <c r="D16" s="37" t="s">
        <v>36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7" t="s">
        <v>28</v>
      </c>
      <c r="AL16" s="26"/>
      <c r="AM16" s="26"/>
      <c r="AN16" s="32" t="s">
        <v>21</v>
      </c>
      <c r="AO16" s="26"/>
      <c r="AP16" s="26"/>
      <c r="AQ16" s="28"/>
      <c r="BE16" s="36"/>
      <c r="BS16" s="21" t="s">
        <v>6</v>
      </c>
    </row>
    <row r="17" ht="18.48" customHeight="1">
      <c r="B17" s="25"/>
      <c r="C17" s="26"/>
      <c r="D17" s="26"/>
      <c r="E17" s="32" t="s">
        <v>37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7" t="s">
        <v>32</v>
      </c>
      <c r="AL17" s="26"/>
      <c r="AM17" s="26"/>
      <c r="AN17" s="32" t="s">
        <v>21</v>
      </c>
      <c r="AO17" s="26"/>
      <c r="AP17" s="26"/>
      <c r="AQ17" s="28"/>
      <c r="BE17" s="36"/>
      <c r="BS17" s="21" t="s">
        <v>38</v>
      </c>
    </row>
    <row r="18" ht="6.96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6"/>
      <c r="BS18" s="21" t="s">
        <v>8</v>
      </c>
    </row>
    <row r="19" ht="14.4" customHeight="1">
      <c r="B19" s="25"/>
      <c r="C19" s="26"/>
      <c r="D19" s="37" t="s">
        <v>39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6"/>
      <c r="BS19" s="21" t="s">
        <v>8</v>
      </c>
    </row>
    <row r="20" ht="16.5" customHeight="1">
      <c r="B20" s="25"/>
      <c r="C20" s="26"/>
      <c r="D20" s="26"/>
      <c r="E20" s="41" t="s">
        <v>21</v>
      </c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26"/>
      <c r="AP20" s="26"/>
      <c r="AQ20" s="28"/>
      <c r="BE20" s="36"/>
      <c r="BS20" s="21" t="s">
        <v>6</v>
      </c>
    </row>
    <row r="21" ht="6.96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6"/>
    </row>
    <row r="22" ht="6.96" customHeight="1">
      <c r="B22" s="25"/>
      <c r="C22" s="26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26"/>
      <c r="AQ22" s="28"/>
      <c r="BE22" s="36"/>
    </row>
    <row r="23" s="1" customFormat="1" ht="25.92" customHeight="1">
      <c r="B23" s="43"/>
      <c r="C23" s="44"/>
      <c r="D23" s="45" t="s">
        <v>40</v>
      </c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7">
        <f>ROUND(AG51,2)</f>
        <v>0</v>
      </c>
      <c r="AL23" s="46"/>
      <c r="AM23" s="46"/>
      <c r="AN23" s="46"/>
      <c r="AO23" s="46"/>
      <c r="AP23" s="44"/>
      <c r="AQ23" s="48"/>
      <c r="BE23" s="36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8"/>
      <c r="BE24" s="36"/>
    </row>
    <row r="25" s="1" customFormat="1">
      <c r="B25" s="43"/>
      <c r="C25" s="44"/>
      <c r="D25" s="44"/>
      <c r="E25" s="44"/>
      <c r="F25" s="44"/>
      <c r="G25" s="44"/>
      <c r="H25" s="44"/>
      <c r="I25" s="44"/>
      <c r="J25" s="44"/>
      <c r="K25" s="44"/>
      <c r="L25" s="49" t="s">
        <v>41</v>
      </c>
      <c r="M25" s="49"/>
      <c r="N25" s="49"/>
      <c r="O25" s="49"/>
      <c r="P25" s="44"/>
      <c r="Q25" s="44"/>
      <c r="R25" s="44"/>
      <c r="S25" s="44"/>
      <c r="T25" s="44"/>
      <c r="U25" s="44"/>
      <c r="V25" s="44"/>
      <c r="W25" s="49" t="s">
        <v>42</v>
      </c>
      <c r="X25" s="49"/>
      <c r="Y25" s="49"/>
      <c r="Z25" s="49"/>
      <c r="AA25" s="49"/>
      <c r="AB25" s="49"/>
      <c r="AC25" s="49"/>
      <c r="AD25" s="49"/>
      <c r="AE25" s="49"/>
      <c r="AF25" s="44"/>
      <c r="AG25" s="44"/>
      <c r="AH25" s="44"/>
      <c r="AI25" s="44"/>
      <c r="AJ25" s="44"/>
      <c r="AK25" s="49" t="s">
        <v>43</v>
      </c>
      <c r="AL25" s="49"/>
      <c r="AM25" s="49"/>
      <c r="AN25" s="49"/>
      <c r="AO25" s="49"/>
      <c r="AP25" s="44"/>
      <c r="AQ25" s="48"/>
      <c r="BE25" s="36"/>
    </row>
    <row r="26" s="2" customFormat="1" ht="14.4" customHeight="1">
      <c r="B26" s="50"/>
      <c r="C26" s="51"/>
      <c r="D26" s="52" t="s">
        <v>44</v>
      </c>
      <c r="E26" s="51"/>
      <c r="F26" s="52" t="s">
        <v>45</v>
      </c>
      <c r="G26" s="51"/>
      <c r="H26" s="51"/>
      <c r="I26" s="51"/>
      <c r="J26" s="51"/>
      <c r="K26" s="51"/>
      <c r="L26" s="53">
        <v>0.20999999999999999</v>
      </c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4">
        <f>ROUND(AZ51,2)</f>
        <v>0</v>
      </c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4">
        <f>ROUND(AV51,2)</f>
        <v>0</v>
      </c>
      <c r="AL26" s="51"/>
      <c r="AM26" s="51"/>
      <c r="AN26" s="51"/>
      <c r="AO26" s="51"/>
      <c r="AP26" s="51"/>
      <c r="AQ26" s="55"/>
      <c r="BE26" s="36"/>
    </row>
    <row r="27" s="2" customFormat="1" ht="14.4" customHeight="1">
      <c r="B27" s="50"/>
      <c r="C27" s="51"/>
      <c r="D27" s="51"/>
      <c r="E27" s="51"/>
      <c r="F27" s="52" t="s">
        <v>46</v>
      </c>
      <c r="G27" s="51"/>
      <c r="H27" s="51"/>
      <c r="I27" s="51"/>
      <c r="J27" s="51"/>
      <c r="K27" s="51"/>
      <c r="L27" s="53">
        <v>0.14999999999999999</v>
      </c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4">
        <f>ROUND(BA51,2)</f>
        <v>0</v>
      </c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4">
        <f>ROUND(AW51,2)</f>
        <v>0</v>
      </c>
      <c r="AL27" s="51"/>
      <c r="AM27" s="51"/>
      <c r="AN27" s="51"/>
      <c r="AO27" s="51"/>
      <c r="AP27" s="51"/>
      <c r="AQ27" s="55"/>
      <c r="BE27" s="36"/>
    </row>
    <row r="28" hidden="1" s="2" customFormat="1" ht="14.4" customHeight="1">
      <c r="B28" s="50"/>
      <c r="C28" s="51"/>
      <c r="D28" s="51"/>
      <c r="E28" s="51"/>
      <c r="F28" s="52" t="s">
        <v>47</v>
      </c>
      <c r="G28" s="51"/>
      <c r="H28" s="51"/>
      <c r="I28" s="51"/>
      <c r="J28" s="51"/>
      <c r="K28" s="51"/>
      <c r="L28" s="53">
        <v>0.20999999999999999</v>
      </c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4">
        <f>ROUND(BB51,2)</f>
        <v>0</v>
      </c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4">
        <v>0</v>
      </c>
      <c r="AL28" s="51"/>
      <c r="AM28" s="51"/>
      <c r="AN28" s="51"/>
      <c r="AO28" s="51"/>
      <c r="AP28" s="51"/>
      <c r="AQ28" s="55"/>
      <c r="BE28" s="36"/>
    </row>
    <row r="29" hidden="1" s="2" customFormat="1" ht="14.4" customHeight="1">
      <c r="B29" s="50"/>
      <c r="C29" s="51"/>
      <c r="D29" s="51"/>
      <c r="E29" s="51"/>
      <c r="F29" s="52" t="s">
        <v>48</v>
      </c>
      <c r="G29" s="51"/>
      <c r="H29" s="51"/>
      <c r="I29" s="51"/>
      <c r="J29" s="51"/>
      <c r="K29" s="51"/>
      <c r="L29" s="53">
        <v>0.14999999999999999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4">
        <f>ROUND(BC51,2)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4">
        <v>0</v>
      </c>
      <c r="AL29" s="51"/>
      <c r="AM29" s="51"/>
      <c r="AN29" s="51"/>
      <c r="AO29" s="51"/>
      <c r="AP29" s="51"/>
      <c r="AQ29" s="55"/>
      <c r="BE29" s="36"/>
    </row>
    <row r="30" hidden="1" s="2" customFormat="1" ht="14.4" customHeight="1">
      <c r="B30" s="50"/>
      <c r="C30" s="51"/>
      <c r="D30" s="51"/>
      <c r="E30" s="51"/>
      <c r="F30" s="52" t="s">
        <v>49</v>
      </c>
      <c r="G30" s="51"/>
      <c r="H30" s="51"/>
      <c r="I30" s="51"/>
      <c r="J30" s="51"/>
      <c r="K30" s="51"/>
      <c r="L30" s="53">
        <v>0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4">
        <f>ROUND(BD51,2)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4">
        <v>0</v>
      </c>
      <c r="AL30" s="51"/>
      <c r="AM30" s="51"/>
      <c r="AN30" s="51"/>
      <c r="AO30" s="51"/>
      <c r="AP30" s="51"/>
      <c r="AQ30" s="55"/>
      <c r="BE30" s="36"/>
    </row>
    <row r="31" s="1" customFormat="1" ht="6.96" customHeight="1">
      <c r="B31" s="43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8"/>
      <c r="BE31" s="36"/>
    </row>
    <row r="32" s="1" customFormat="1" ht="25.92" customHeight="1">
      <c r="B32" s="43"/>
      <c r="C32" s="56"/>
      <c r="D32" s="57" t="s">
        <v>50</v>
      </c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9" t="s">
        <v>51</v>
      </c>
      <c r="U32" s="58"/>
      <c r="V32" s="58"/>
      <c r="W32" s="58"/>
      <c r="X32" s="60" t="s">
        <v>52</v>
      </c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61">
        <f>SUM(AK23:AK30)</f>
        <v>0</v>
      </c>
      <c r="AL32" s="58"/>
      <c r="AM32" s="58"/>
      <c r="AN32" s="58"/>
      <c r="AO32" s="62"/>
      <c r="AP32" s="56"/>
      <c r="AQ32" s="63"/>
      <c r="BE32" s="36"/>
    </row>
    <row r="33" s="1" customFormat="1" ht="6.96" customHeight="1">
      <c r="B33" s="43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8"/>
    </row>
    <row r="34" s="1" customFormat="1" ht="6.96" customHeight="1">
      <c r="B34" s="64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6"/>
    </row>
    <row r="38" s="1" customFormat="1" ht="6.96" customHeight="1">
      <c r="B38" s="67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9"/>
    </row>
    <row r="39" s="1" customFormat="1" ht="36.96" customHeight="1">
      <c r="B39" s="43"/>
      <c r="C39" s="70" t="s">
        <v>53</v>
      </c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69"/>
    </row>
    <row r="40" s="1" customFormat="1" ht="6.96" customHeight="1">
      <c r="B40" s="43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69"/>
    </row>
    <row r="41" s="3" customFormat="1" ht="14.4" customHeight="1">
      <c r="B41" s="72"/>
      <c r="C41" s="73" t="s">
        <v>15</v>
      </c>
      <c r="D41" s="74"/>
      <c r="E41" s="74"/>
      <c r="F41" s="74"/>
      <c r="G41" s="74"/>
      <c r="H41" s="74"/>
      <c r="I41" s="74"/>
      <c r="J41" s="74"/>
      <c r="K41" s="74"/>
      <c r="L41" s="74" t="str">
        <f>K5</f>
        <v>650180145</v>
      </c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5"/>
    </row>
    <row r="42" s="4" customFormat="1" ht="36.96" customHeight="1">
      <c r="B42" s="76"/>
      <c r="C42" s="77" t="s">
        <v>18</v>
      </c>
      <c r="D42" s="78"/>
      <c r="E42" s="78"/>
      <c r="F42" s="78"/>
      <c r="G42" s="78"/>
      <c r="H42" s="78"/>
      <c r="I42" s="78"/>
      <c r="J42" s="78"/>
      <c r="K42" s="78"/>
      <c r="L42" s="79" t="str">
        <f>K6</f>
        <v>Oprava traťového úseku Teplička u Karlových Varů - Karlovy Vary, Březová</v>
      </c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78"/>
      <c r="AO42" s="78"/>
      <c r="AP42" s="78"/>
      <c r="AQ42" s="78"/>
      <c r="AR42" s="80"/>
    </row>
    <row r="43" s="1" customFormat="1" ht="6.96" customHeight="1">
      <c r="B43" s="43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69"/>
    </row>
    <row r="44" s="1" customFormat="1">
      <c r="B44" s="43"/>
      <c r="C44" s="73" t="s">
        <v>23</v>
      </c>
      <c r="D44" s="71"/>
      <c r="E44" s="71"/>
      <c r="F44" s="71"/>
      <c r="G44" s="71"/>
      <c r="H44" s="71"/>
      <c r="I44" s="71"/>
      <c r="J44" s="71"/>
      <c r="K44" s="71"/>
      <c r="L44" s="81" t="str">
        <f>IF(K8="","",K8)</f>
        <v>Teplička u K.V. - K.Vary-Březová</v>
      </c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3" t="s">
        <v>25</v>
      </c>
      <c r="AJ44" s="71"/>
      <c r="AK44" s="71"/>
      <c r="AL44" s="71"/>
      <c r="AM44" s="82" t="str">
        <f>IF(AN8= "","",AN8)</f>
        <v>13. 12. 2018</v>
      </c>
      <c r="AN44" s="82"/>
      <c r="AO44" s="71"/>
      <c r="AP44" s="71"/>
      <c r="AQ44" s="71"/>
      <c r="AR44" s="69"/>
    </row>
    <row r="45" s="1" customFormat="1" ht="6.96" customHeight="1">
      <c r="B45" s="43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69"/>
    </row>
    <row r="46" s="1" customFormat="1">
      <c r="B46" s="43"/>
      <c r="C46" s="73" t="s">
        <v>27</v>
      </c>
      <c r="D46" s="71"/>
      <c r="E46" s="71"/>
      <c r="F46" s="71"/>
      <c r="G46" s="71"/>
      <c r="H46" s="71"/>
      <c r="I46" s="71"/>
      <c r="J46" s="71"/>
      <c r="K46" s="71"/>
      <c r="L46" s="74" t="str">
        <f>IF(E11= "","",E11)</f>
        <v>SŽDC, s.o.; OŘ Ústí nad Labem - ST K. Vary</v>
      </c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3" t="s">
        <v>36</v>
      </c>
      <c r="AJ46" s="71"/>
      <c r="AK46" s="71"/>
      <c r="AL46" s="71"/>
      <c r="AM46" s="74" t="str">
        <f>IF(E17="","",E17)</f>
        <v xml:space="preserve"> </v>
      </c>
      <c r="AN46" s="74"/>
      <c r="AO46" s="74"/>
      <c r="AP46" s="74"/>
      <c r="AQ46" s="71"/>
      <c r="AR46" s="69"/>
      <c r="AS46" s="83" t="s">
        <v>54</v>
      </c>
      <c r="AT46" s="84"/>
      <c r="AU46" s="85"/>
      <c r="AV46" s="85"/>
      <c r="AW46" s="85"/>
      <c r="AX46" s="85"/>
      <c r="AY46" s="85"/>
      <c r="AZ46" s="85"/>
      <c r="BA46" s="85"/>
      <c r="BB46" s="85"/>
      <c r="BC46" s="85"/>
      <c r="BD46" s="86"/>
    </row>
    <row r="47" s="1" customFormat="1">
      <c r="B47" s="43"/>
      <c r="C47" s="73" t="s">
        <v>34</v>
      </c>
      <c r="D47" s="71"/>
      <c r="E47" s="71"/>
      <c r="F47" s="71"/>
      <c r="G47" s="71"/>
      <c r="H47" s="71"/>
      <c r="I47" s="71"/>
      <c r="J47" s="71"/>
      <c r="K47" s="71"/>
      <c r="L47" s="74" t="str">
        <f>IF(E14= "Vyplň údaj","",E14)</f>
        <v/>
      </c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69"/>
      <c r="AS47" s="87"/>
      <c r="AT47" s="88"/>
      <c r="AU47" s="89"/>
      <c r="AV47" s="89"/>
      <c r="AW47" s="89"/>
      <c r="AX47" s="89"/>
      <c r="AY47" s="89"/>
      <c r="AZ47" s="89"/>
      <c r="BA47" s="89"/>
      <c r="BB47" s="89"/>
      <c r="BC47" s="89"/>
      <c r="BD47" s="90"/>
    </row>
    <row r="48" s="1" customFormat="1" ht="10.8" customHeight="1">
      <c r="B48" s="43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69"/>
      <c r="AS48" s="91"/>
      <c r="AT48" s="52"/>
      <c r="AU48" s="44"/>
      <c r="AV48" s="44"/>
      <c r="AW48" s="44"/>
      <c r="AX48" s="44"/>
      <c r="AY48" s="44"/>
      <c r="AZ48" s="44"/>
      <c r="BA48" s="44"/>
      <c r="BB48" s="44"/>
      <c r="BC48" s="44"/>
      <c r="BD48" s="92"/>
    </row>
    <row r="49" s="1" customFormat="1" ht="29.28" customHeight="1">
      <c r="B49" s="43"/>
      <c r="C49" s="93" t="s">
        <v>55</v>
      </c>
      <c r="D49" s="94"/>
      <c r="E49" s="94"/>
      <c r="F49" s="94"/>
      <c r="G49" s="94"/>
      <c r="H49" s="95"/>
      <c r="I49" s="96" t="s">
        <v>56</v>
      </c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7" t="s">
        <v>57</v>
      </c>
      <c r="AH49" s="94"/>
      <c r="AI49" s="94"/>
      <c r="AJ49" s="94"/>
      <c r="AK49" s="94"/>
      <c r="AL49" s="94"/>
      <c r="AM49" s="94"/>
      <c r="AN49" s="96" t="s">
        <v>58</v>
      </c>
      <c r="AO49" s="94"/>
      <c r="AP49" s="94"/>
      <c r="AQ49" s="98" t="s">
        <v>59</v>
      </c>
      <c r="AR49" s="69"/>
      <c r="AS49" s="99" t="s">
        <v>60</v>
      </c>
      <c r="AT49" s="100" t="s">
        <v>61</v>
      </c>
      <c r="AU49" s="100" t="s">
        <v>62</v>
      </c>
      <c r="AV49" s="100" t="s">
        <v>63</v>
      </c>
      <c r="AW49" s="100" t="s">
        <v>64</v>
      </c>
      <c r="AX49" s="100" t="s">
        <v>65</v>
      </c>
      <c r="AY49" s="100" t="s">
        <v>66</v>
      </c>
      <c r="AZ49" s="100" t="s">
        <v>67</v>
      </c>
      <c r="BA49" s="100" t="s">
        <v>68</v>
      </c>
      <c r="BB49" s="100" t="s">
        <v>69</v>
      </c>
      <c r="BC49" s="100" t="s">
        <v>70</v>
      </c>
      <c r="BD49" s="101" t="s">
        <v>71</v>
      </c>
    </row>
    <row r="50" s="1" customFormat="1" ht="10.8" customHeight="1">
      <c r="B50" s="43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69"/>
      <c r="AS50" s="102"/>
      <c r="AT50" s="103"/>
      <c r="AU50" s="103"/>
      <c r="AV50" s="103"/>
      <c r="AW50" s="103"/>
      <c r="AX50" s="103"/>
      <c r="AY50" s="103"/>
      <c r="AZ50" s="103"/>
      <c r="BA50" s="103"/>
      <c r="BB50" s="103"/>
      <c r="BC50" s="103"/>
      <c r="BD50" s="104"/>
    </row>
    <row r="51" s="4" customFormat="1" ht="32.4" customHeight="1">
      <c r="B51" s="76"/>
      <c r="C51" s="105" t="s">
        <v>72</v>
      </c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  <c r="AG51" s="107">
        <f>ROUND(AG52+SUM(AG53:AG56),2)</f>
        <v>0</v>
      </c>
      <c r="AH51" s="107"/>
      <c r="AI51" s="107"/>
      <c r="AJ51" s="107"/>
      <c r="AK51" s="107"/>
      <c r="AL51" s="107"/>
      <c r="AM51" s="107"/>
      <c r="AN51" s="108">
        <f>SUM(AG51,AT51)</f>
        <v>0</v>
      </c>
      <c r="AO51" s="108"/>
      <c r="AP51" s="108"/>
      <c r="AQ51" s="109" t="s">
        <v>21</v>
      </c>
      <c r="AR51" s="80"/>
      <c r="AS51" s="110">
        <f>ROUND(AS52+SUM(AS53:AS56),2)</f>
        <v>0</v>
      </c>
      <c r="AT51" s="111">
        <f>ROUND(SUM(AV51:AW51),2)</f>
        <v>0</v>
      </c>
      <c r="AU51" s="112">
        <f>ROUND(AU52+SUM(AU53:AU56),5)</f>
        <v>0</v>
      </c>
      <c r="AV51" s="111">
        <f>ROUND(AZ51*L26,2)</f>
        <v>0</v>
      </c>
      <c r="AW51" s="111">
        <f>ROUND(BA51*L27,2)</f>
        <v>0</v>
      </c>
      <c r="AX51" s="111">
        <f>ROUND(BB51*L26,2)</f>
        <v>0</v>
      </c>
      <c r="AY51" s="111">
        <f>ROUND(BC51*L27,2)</f>
        <v>0</v>
      </c>
      <c r="AZ51" s="111">
        <f>ROUND(AZ52+SUM(AZ53:AZ56),2)</f>
        <v>0</v>
      </c>
      <c r="BA51" s="111">
        <f>ROUND(BA52+SUM(BA53:BA56),2)</f>
        <v>0</v>
      </c>
      <c r="BB51" s="111">
        <f>ROUND(BB52+SUM(BB53:BB56),2)</f>
        <v>0</v>
      </c>
      <c r="BC51" s="111">
        <f>ROUND(BC52+SUM(BC53:BC56),2)</f>
        <v>0</v>
      </c>
      <c r="BD51" s="113">
        <f>ROUND(BD52+SUM(BD53:BD56),2)</f>
        <v>0</v>
      </c>
      <c r="BS51" s="114" t="s">
        <v>73</v>
      </c>
      <c r="BT51" s="114" t="s">
        <v>74</v>
      </c>
      <c r="BU51" s="115" t="s">
        <v>75</v>
      </c>
      <c r="BV51" s="114" t="s">
        <v>76</v>
      </c>
      <c r="BW51" s="114" t="s">
        <v>7</v>
      </c>
      <c r="BX51" s="114" t="s">
        <v>77</v>
      </c>
      <c r="CL51" s="114" t="s">
        <v>21</v>
      </c>
    </row>
    <row r="52" s="5" customFormat="1" ht="31.5" customHeight="1">
      <c r="A52" s="116" t="s">
        <v>78</v>
      </c>
      <c r="B52" s="117"/>
      <c r="C52" s="118"/>
      <c r="D52" s="119" t="s">
        <v>79</v>
      </c>
      <c r="E52" s="119"/>
      <c r="F52" s="119"/>
      <c r="G52" s="119"/>
      <c r="H52" s="119"/>
      <c r="I52" s="120"/>
      <c r="J52" s="119" t="s">
        <v>80</v>
      </c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21">
        <f>'A.1 - Práce na ŽSv km 43,...'!J27</f>
        <v>0</v>
      </c>
      <c r="AH52" s="120"/>
      <c r="AI52" s="120"/>
      <c r="AJ52" s="120"/>
      <c r="AK52" s="120"/>
      <c r="AL52" s="120"/>
      <c r="AM52" s="120"/>
      <c r="AN52" s="121">
        <f>SUM(AG52,AT52)</f>
        <v>0</v>
      </c>
      <c r="AO52" s="120"/>
      <c r="AP52" s="120"/>
      <c r="AQ52" s="122" t="s">
        <v>81</v>
      </c>
      <c r="AR52" s="123"/>
      <c r="AS52" s="124">
        <v>0</v>
      </c>
      <c r="AT52" s="125">
        <f>ROUND(SUM(AV52:AW52),2)</f>
        <v>0</v>
      </c>
      <c r="AU52" s="126">
        <f>'A.1 - Práce na ŽSv km 43,...'!P76</f>
        <v>0</v>
      </c>
      <c r="AV52" s="125">
        <f>'A.1 - Práce na ŽSv km 43,...'!J30</f>
        <v>0</v>
      </c>
      <c r="AW52" s="125">
        <f>'A.1 - Práce na ŽSv km 43,...'!J31</f>
        <v>0</v>
      </c>
      <c r="AX52" s="125">
        <f>'A.1 - Práce na ŽSv km 43,...'!J32</f>
        <v>0</v>
      </c>
      <c r="AY52" s="125">
        <f>'A.1 - Práce na ŽSv km 43,...'!J33</f>
        <v>0</v>
      </c>
      <c r="AZ52" s="125">
        <f>'A.1 - Práce na ŽSv km 43,...'!F30</f>
        <v>0</v>
      </c>
      <c r="BA52" s="125">
        <f>'A.1 - Práce na ŽSv km 43,...'!F31</f>
        <v>0</v>
      </c>
      <c r="BB52" s="125">
        <f>'A.1 - Práce na ŽSv km 43,...'!F32</f>
        <v>0</v>
      </c>
      <c r="BC52" s="125">
        <f>'A.1 - Práce na ŽSv km 43,...'!F33</f>
        <v>0</v>
      </c>
      <c r="BD52" s="127">
        <f>'A.1 - Práce na ŽSv km 43,...'!F34</f>
        <v>0</v>
      </c>
      <c r="BT52" s="128" t="s">
        <v>82</v>
      </c>
      <c r="BV52" s="128" t="s">
        <v>76</v>
      </c>
      <c r="BW52" s="128" t="s">
        <v>83</v>
      </c>
      <c r="BX52" s="128" t="s">
        <v>7</v>
      </c>
      <c r="CL52" s="128" t="s">
        <v>21</v>
      </c>
      <c r="CM52" s="128" t="s">
        <v>84</v>
      </c>
    </row>
    <row r="53" s="5" customFormat="1" ht="31.5" customHeight="1">
      <c r="A53" s="116" t="s">
        <v>78</v>
      </c>
      <c r="B53" s="117"/>
      <c r="C53" s="118"/>
      <c r="D53" s="119" t="s">
        <v>85</v>
      </c>
      <c r="E53" s="119"/>
      <c r="F53" s="119"/>
      <c r="G53" s="119"/>
      <c r="H53" s="119"/>
      <c r="I53" s="120"/>
      <c r="J53" s="119" t="s">
        <v>86</v>
      </c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21">
        <f>'A.2 - Materiál zajištěný ...'!J27</f>
        <v>0</v>
      </c>
      <c r="AH53" s="120"/>
      <c r="AI53" s="120"/>
      <c r="AJ53" s="120"/>
      <c r="AK53" s="120"/>
      <c r="AL53" s="120"/>
      <c r="AM53" s="120"/>
      <c r="AN53" s="121">
        <f>SUM(AG53,AT53)</f>
        <v>0</v>
      </c>
      <c r="AO53" s="120"/>
      <c r="AP53" s="120"/>
      <c r="AQ53" s="122" t="s">
        <v>81</v>
      </c>
      <c r="AR53" s="123"/>
      <c r="AS53" s="124">
        <v>0</v>
      </c>
      <c r="AT53" s="125">
        <f>ROUND(SUM(AV53:AW53),2)</f>
        <v>0</v>
      </c>
      <c r="AU53" s="126">
        <f>'A.2 - Materiál zajištěný ...'!P76</f>
        <v>0</v>
      </c>
      <c r="AV53" s="125">
        <f>'A.2 - Materiál zajištěný ...'!J30</f>
        <v>0</v>
      </c>
      <c r="AW53" s="125">
        <f>'A.2 - Materiál zajištěný ...'!J31</f>
        <v>0</v>
      </c>
      <c r="AX53" s="125">
        <f>'A.2 - Materiál zajištěný ...'!J32</f>
        <v>0</v>
      </c>
      <c r="AY53" s="125">
        <f>'A.2 - Materiál zajištěný ...'!J33</f>
        <v>0</v>
      </c>
      <c r="AZ53" s="125">
        <f>'A.2 - Materiál zajištěný ...'!F30</f>
        <v>0</v>
      </c>
      <c r="BA53" s="125">
        <f>'A.2 - Materiál zajištěný ...'!F31</f>
        <v>0</v>
      </c>
      <c r="BB53" s="125">
        <f>'A.2 - Materiál zajištěný ...'!F32</f>
        <v>0</v>
      </c>
      <c r="BC53" s="125">
        <f>'A.2 - Materiál zajištěný ...'!F33</f>
        <v>0</v>
      </c>
      <c r="BD53" s="127">
        <f>'A.2 - Materiál zajištěný ...'!F34</f>
        <v>0</v>
      </c>
      <c r="BT53" s="128" t="s">
        <v>82</v>
      </c>
      <c r="BV53" s="128" t="s">
        <v>76</v>
      </c>
      <c r="BW53" s="128" t="s">
        <v>87</v>
      </c>
      <c r="BX53" s="128" t="s">
        <v>7</v>
      </c>
      <c r="CL53" s="128" t="s">
        <v>21</v>
      </c>
      <c r="CM53" s="128" t="s">
        <v>84</v>
      </c>
    </row>
    <row r="54" s="5" customFormat="1" ht="47.25" customHeight="1">
      <c r="A54" s="116" t="s">
        <v>78</v>
      </c>
      <c r="B54" s="117"/>
      <c r="C54" s="118"/>
      <c r="D54" s="119" t="s">
        <v>88</v>
      </c>
      <c r="E54" s="119"/>
      <c r="F54" s="119"/>
      <c r="G54" s="119"/>
      <c r="H54" s="119"/>
      <c r="I54" s="120"/>
      <c r="J54" s="119" t="s">
        <v>89</v>
      </c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21">
        <f>'A.3 - Práce na ŽSp - přej...'!J27</f>
        <v>0</v>
      </c>
      <c r="AH54" s="120"/>
      <c r="AI54" s="120"/>
      <c r="AJ54" s="120"/>
      <c r="AK54" s="120"/>
      <c r="AL54" s="120"/>
      <c r="AM54" s="120"/>
      <c r="AN54" s="121">
        <f>SUM(AG54,AT54)</f>
        <v>0</v>
      </c>
      <c r="AO54" s="120"/>
      <c r="AP54" s="120"/>
      <c r="AQ54" s="122" t="s">
        <v>81</v>
      </c>
      <c r="AR54" s="123"/>
      <c r="AS54" s="124">
        <v>0</v>
      </c>
      <c r="AT54" s="125">
        <f>ROUND(SUM(AV54:AW54),2)</f>
        <v>0</v>
      </c>
      <c r="AU54" s="126">
        <f>'A.3 - Práce na ŽSp - přej...'!P76</f>
        <v>0</v>
      </c>
      <c r="AV54" s="125">
        <f>'A.3 - Práce na ŽSp - přej...'!J30</f>
        <v>0</v>
      </c>
      <c r="AW54" s="125">
        <f>'A.3 - Práce na ŽSp - přej...'!J31</f>
        <v>0</v>
      </c>
      <c r="AX54" s="125">
        <f>'A.3 - Práce na ŽSp - přej...'!J32</f>
        <v>0</v>
      </c>
      <c r="AY54" s="125">
        <f>'A.3 - Práce na ŽSp - přej...'!J33</f>
        <v>0</v>
      </c>
      <c r="AZ54" s="125">
        <f>'A.3 - Práce na ŽSp - přej...'!F30</f>
        <v>0</v>
      </c>
      <c r="BA54" s="125">
        <f>'A.3 - Práce na ŽSp - přej...'!F31</f>
        <v>0</v>
      </c>
      <c r="BB54" s="125">
        <f>'A.3 - Práce na ŽSp - přej...'!F32</f>
        <v>0</v>
      </c>
      <c r="BC54" s="125">
        <f>'A.3 - Práce na ŽSp - přej...'!F33</f>
        <v>0</v>
      </c>
      <c r="BD54" s="127">
        <f>'A.3 - Práce na ŽSp - přej...'!F34</f>
        <v>0</v>
      </c>
      <c r="BT54" s="128" t="s">
        <v>82</v>
      </c>
      <c r="BV54" s="128" t="s">
        <v>76</v>
      </c>
      <c r="BW54" s="128" t="s">
        <v>90</v>
      </c>
      <c r="BX54" s="128" t="s">
        <v>7</v>
      </c>
      <c r="CL54" s="128" t="s">
        <v>21</v>
      </c>
      <c r="CM54" s="128" t="s">
        <v>84</v>
      </c>
    </row>
    <row r="55" s="5" customFormat="1" ht="31.5" customHeight="1">
      <c r="A55" s="116" t="s">
        <v>78</v>
      </c>
      <c r="B55" s="117"/>
      <c r="C55" s="118"/>
      <c r="D55" s="119" t="s">
        <v>91</v>
      </c>
      <c r="E55" s="119"/>
      <c r="F55" s="119"/>
      <c r="G55" s="119"/>
      <c r="H55" s="119"/>
      <c r="I55" s="120"/>
      <c r="J55" s="119" t="s">
        <v>92</v>
      </c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 s="121">
        <f>'A.4 - Práce na mostní kci...'!J27</f>
        <v>0</v>
      </c>
      <c r="AH55" s="120"/>
      <c r="AI55" s="120"/>
      <c r="AJ55" s="120"/>
      <c r="AK55" s="120"/>
      <c r="AL55" s="120"/>
      <c r="AM55" s="120"/>
      <c r="AN55" s="121">
        <f>SUM(AG55,AT55)</f>
        <v>0</v>
      </c>
      <c r="AO55" s="120"/>
      <c r="AP55" s="120"/>
      <c r="AQ55" s="122" t="s">
        <v>81</v>
      </c>
      <c r="AR55" s="123"/>
      <c r="AS55" s="124">
        <v>0</v>
      </c>
      <c r="AT55" s="125">
        <f>ROUND(SUM(AV55:AW55),2)</f>
        <v>0</v>
      </c>
      <c r="AU55" s="126">
        <f>'A.4 - Práce na mostní kci...'!P76</f>
        <v>0</v>
      </c>
      <c r="AV55" s="125">
        <f>'A.4 - Práce na mostní kci...'!J30</f>
        <v>0</v>
      </c>
      <c r="AW55" s="125">
        <f>'A.4 - Práce na mostní kci...'!J31</f>
        <v>0</v>
      </c>
      <c r="AX55" s="125">
        <f>'A.4 - Práce na mostní kci...'!J32</f>
        <v>0</v>
      </c>
      <c r="AY55" s="125">
        <f>'A.4 - Práce na mostní kci...'!J33</f>
        <v>0</v>
      </c>
      <c r="AZ55" s="125">
        <f>'A.4 - Práce na mostní kci...'!F30</f>
        <v>0</v>
      </c>
      <c r="BA55" s="125">
        <f>'A.4 - Práce na mostní kci...'!F31</f>
        <v>0</v>
      </c>
      <c r="BB55" s="125">
        <f>'A.4 - Práce na mostní kci...'!F32</f>
        <v>0</v>
      </c>
      <c r="BC55" s="125">
        <f>'A.4 - Práce na mostní kci...'!F33</f>
        <v>0</v>
      </c>
      <c r="BD55" s="127">
        <f>'A.4 - Práce na mostní kci...'!F34</f>
        <v>0</v>
      </c>
      <c r="BT55" s="128" t="s">
        <v>82</v>
      </c>
      <c r="BV55" s="128" t="s">
        <v>76</v>
      </c>
      <c r="BW55" s="128" t="s">
        <v>93</v>
      </c>
      <c r="BX55" s="128" t="s">
        <v>7</v>
      </c>
      <c r="CL55" s="128" t="s">
        <v>21</v>
      </c>
      <c r="CM55" s="128" t="s">
        <v>84</v>
      </c>
    </row>
    <row r="56" s="5" customFormat="1" ht="16.5" customHeight="1">
      <c r="B56" s="117"/>
      <c r="C56" s="118"/>
      <c r="D56" s="119" t="s">
        <v>94</v>
      </c>
      <c r="E56" s="119"/>
      <c r="F56" s="119"/>
      <c r="G56" s="119"/>
      <c r="H56" s="119"/>
      <c r="I56" s="120"/>
      <c r="J56" s="119" t="s">
        <v>95</v>
      </c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29">
        <f>ROUND(SUM(AG57:AG58),2)</f>
        <v>0</v>
      </c>
      <c r="AH56" s="120"/>
      <c r="AI56" s="120"/>
      <c r="AJ56" s="120"/>
      <c r="AK56" s="120"/>
      <c r="AL56" s="120"/>
      <c r="AM56" s="120"/>
      <c r="AN56" s="121">
        <f>SUM(AG56,AT56)</f>
        <v>0</v>
      </c>
      <c r="AO56" s="120"/>
      <c r="AP56" s="120"/>
      <c r="AQ56" s="122" t="s">
        <v>81</v>
      </c>
      <c r="AR56" s="123"/>
      <c r="AS56" s="124">
        <f>ROUND(SUM(AS57:AS58),2)</f>
        <v>0</v>
      </c>
      <c r="AT56" s="125">
        <f>ROUND(SUM(AV56:AW56),2)</f>
        <v>0</v>
      </c>
      <c r="AU56" s="126">
        <f>ROUND(SUM(AU57:AU58),5)</f>
        <v>0</v>
      </c>
      <c r="AV56" s="125">
        <f>ROUND(AZ56*L26,2)</f>
        <v>0</v>
      </c>
      <c r="AW56" s="125">
        <f>ROUND(BA56*L27,2)</f>
        <v>0</v>
      </c>
      <c r="AX56" s="125">
        <f>ROUND(BB56*L26,2)</f>
        <v>0</v>
      </c>
      <c r="AY56" s="125">
        <f>ROUND(BC56*L27,2)</f>
        <v>0</v>
      </c>
      <c r="AZ56" s="125">
        <f>ROUND(SUM(AZ57:AZ58),2)</f>
        <v>0</v>
      </c>
      <c r="BA56" s="125">
        <f>ROUND(SUM(BA57:BA58),2)</f>
        <v>0</v>
      </c>
      <c r="BB56" s="125">
        <f>ROUND(SUM(BB57:BB58),2)</f>
        <v>0</v>
      </c>
      <c r="BC56" s="125">
        <f>ROUND(SUM(BC57:BC58),2)</f>
        <v>0</v>
      </c>
      <c r="BD56" s="127">
        <f>ROUND(SUM(BD57:BD58),2)</f>
        <v>0</v>
      </c>
      <c r="BS56" s="128" t="s">
        <v>73</v>
      </c>
      <c r="BT56" s="128" t="s">
        <v>82</v>
      </c>
      <c r="BU56" s="128" t="s">
        <v>75</v>
      </c>
      <c r="BV56" s="128" t="s">
        <v>76</v>
      </c>
      <c r="BW56" s="128" t="s">
        <v>96</v>
      </c>
      <c r="BX56" s="128" t="s">
        <v>7</v>
      </c>
      <c r="CL56" s="128" t="s">
        <v>21</v>
      </c>
      <c r="CM56" s="128" t="s">
        <v>84</v>
      </c>
    </row>
    <row r="57" s="6" customFormat="1" ht="16.5" customHeight="1">
      <c r="A57" s="116" t="s">
        <v>78</v>
      </c>
      <c r="B57" s="130"/>
      <c r="C57" s="131"/>
      <c r="D57" s="131"/>
      <c r="E57" s="132" t="s">
        <v>97</v>
      </c>
      <c r="F57" s="132"/>
      <c r="G57" s="132"/>
      <c r="H57" s="132"/>
      <c r="I57" s="132"/>
      <c r="J57" s="131"/>
      <c r="K57" s="132" t="s">
        <v>98</v>
      </c>
      <c r="L57" s="132"/>
      <c r="M57" s="132"/>
      <c r="N57" s="132"/>
      <c r="O57" s="132"/>
      <c r="P57" s="132"/>
      <c r="Q57" s="132"/>
      <c r="R57" s="132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32"/>
      <c r="AD57" s="132"/>
      <c r="AE57" s="132"/>
      <c r="AF57" s="132"/>
      <c r="AG57" s="133">
        <f>'A.5.1 - VRN - ostatní práce'!J29</f>
        <v>0</v>
      </c>
      <c r="AH57" s="131"/>
      <c r="AI57" s="131"/>
      <c r="AJ57" s="131"/>
      <c r="AK57" s="131"/>
      <c r="AL57" s="131"/>
      <c r="AM57" s="131"/>
      <c r="AN57" s="133">
        <f>SUM(AG57,AT57)</f>
        <v>0</v>
      </c>
      <c r="AO57" s="131"/>
      <c r="AP57" s="131"/>
      <c r="AQ57" s="134" t="s">
        <v>99</v>
      </c>
      <c r="AR57" s="135"/>
      <c r="AS57" s="136">
        <v>0</v>
      </c>
      <c r="AT57" s="137">
        <f>ROUND(SUM(AV57:AW57),2)</f>
        <v>0</v>
      </c>
      <c r="AU57" s="138">
        <f>'A.5.1 - VRN - ostatní práce'!P82</f>
        <v>0</v>
      </c>
      <c r="AV57" s="137">
        <f>'A.5.1 - VRN - ostatní práce'!J32</f>
        <v>0</v>
      </c>
      <c r="AW57" s="137">
        <f>'A.5.1 - VRN - ostatní práce'!J33</f>
        <v>0</v>
      </c>
      <c r="AX57" s="137">
        <f>'A.5.1 - VRN - ostatní práce'!J34</f>
        <v>0</v>
      </c>
      <c r="AY57" s="137">
        <f>'A.5.1 - VRN - ostatní práce'!J35</f>
        <v>0</v>
      </c>
      <c r="AZ57" s="137">
        <f>'A.5.1 - VRN - ostatní práce'!F32</f>
        <v>0</v>
      </c>
      <c r="BA57" s="137">
        <f>'A.5.1 - VRN - ostatní práce'!F33</f>
        <v>0</v>
      </c>
      <c r="BB57" s="137">
        <f>'A.5.1 - VRN - ostatní práce'!F34</f>
        <v>0</v>
      </c>
      <c r="BC57" s="137">
        <f>'A.5.1 - VRN - ostatní práce'!F35</f>
        <v>0</v>
      </c>
      <c r="BD57" s="139">
        <f>'A.5.1 - VRN - ostatní práce'!F36</f>
        <v>0</v>
      </c>
      <c r="BT57" s="140" t="s">
        <v>84</v>
      </c>
      <c r="BV57" s="140" t="s">
        <v>76</v>
      </c>
      <c r="BW57" s="140" t="s">
        <v>100</v>
      </c>
      <c r="BX57" s="140" t="s">
        <v>96</v>
      </c>
      <c r="CL57" s="140" t="s">
        <v>21</v>
      </c>
    </row>
    <row r="58" s="6" customFormat="1" ht="16.5" customHeight="1">
      <c r="A58" s="116" t="s">
        <v>78</v>
      </c>
      <c r="B58" s="130"/>
      <c r="C58" s="131"/>
      <c r="D58" s="131"/>
      <c r="E58" s="132" t="s">
        <v>101</v>
      </c>
      <c r="F58" s="132"/>
      <c r="G58" s="132"/>
      <c r="H58" s="132"/>
      <c r="I58" s="132"/>
      <c r="J58" s="131"/>
      <c r="K58" s="132" t="s">
        <v>102</v>
      </c>
      <c r="L58" s="132"/>
      <c r="M58" s="132"/>
      <c r="N58" s="132"/>
      <c r="O58" s="132"/>
      <c r="P58" s="132"/>
      <c r="Q58" s="132"/>
      <c r="R58" s="132"/>
      <c r="S58" s="132"/>
      <c r="T58" s="132"/>
      <c r="U58" s="132"/>
      <c r="V58" s="132"/>
      <c r="W58" s="132"/>
      <c r="X58" s="132"/>
      <c r="Y58" s="132"/>
      <c r="Z58" s="132"/>
      <c r="AA58" s="132"/>
      <c r="AB58" s="132"/>
      <c r="AC58" s="132"/>
      <c r="AD58" s="132"/>
      <c r="AE58" s="132"/>
      <c r="AF58" s="132"/>
      <c r="AG58" s="133">
        <f>'A.5.2 - VRN - přeprava'!J29</f>
        <v>0</v>
      </c>
      <c r="AH58" s="131"/>
      <c r="AI58" s="131"/>
      <c r="AJ58" s="131"/>
      <c r="AK58" s="131"/>
      <c r="AL58" s="131"/>
      <c r="AM58" s="131"/>
      <c r="AN58" s="133">
        <f>SUM(AG58,AT58)</f>
        <v>0</v>
      </c>
      <c r="AO58" s="131"/>
      <c r="AP58" s="131"/>
      <c r="AQ58" s="134" t="s">
        <v>99</v>
      </c>
      <c r="AR58" s="135"/>
      <c r="AS58" s="141">
        <v>0</v>
      </c>
      <c r="AT58" s="142">
        <f>ROUND(SUM(AV58:AW58),2)</f>
        <v>0</v>
      </c>
      <c r="AU58" s="143">
        <f>'A.5.2 - VRN - přeprava'!P82</f>
        <v>0</v>
      </c>
      <c r="AV58" s="142">
        <f>'A.5.2 - VRN - přeprava'!J32</f>
        <v>0</v>
      </c>
      <c r="AW58" s="142">
        <f>'A.5.2 - VRN - přeprava'!J33</f>
        <v>0</v>
      </c>
      <c r="AX58" s="142">
        <f>'A.5.2 - VRN - přeprava'!J34</f>
        <v>0</v>
      </c>
      <c r="AY58" s="142">
        <f>'A.5.2 - VRN - přeprava'!J35</f>
        <v>0</v>
      </c>
      <c r="AZ58" s="142">
        <f>'A.5.2 - VRN - přeprava'!F32</f>
        <v>0</v>
      </c>
      <c r="BA58" s="142">
        <f>'A.5.2 - VRN - přeprava'!F33</f>
        <v>0</v>
      </c>
      <c r="BB58" s="142">
        <f>'A.5.2 - VRN - přeprava'!F34</f>
        <v>0</v>
      </c>
      <c r="BC58" s="142">
        <f>'A.5.2 - VRN - přeprava'!F35</f>
        <v>0</v>
      </c>
      <c r="BD58" s="144">
        <f>'A.5.2 - VRN - přeprava'!F36</f>
        <v>0</v>
      </c>
      <c r="BT58" s="140" t="s">
        <v>84</v>
      </c>
      <c r="BV58" s="140" t="s">
        <v>76</v>
      </c>
      <c r="BW58" s="140" t="s">
        <v>103</v>
      </c>
      <c r="BX58" s="140" t="s">
        <v>96</v>
      </c>
      <c r="CL58" s="140" t="s">
        <v>21</v>
      </c>
    </row>
    <row r="59" s="1" customFormat="1" ht="30" customHeight="1">
      <c r="B59" s="43"/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1"/>
      <c r="AL59" s="71"/>
      <c r="AM59" s="71"/>
      <c r="AN59" s="71"/>
      <c r="AO59" s="71"/>
      <c r="AP59" s="71"/>
      <c r="AQ59" s="71"/>
      <c r="AR59" s="69"/>
    </row>
    <row r="60" s="1" customFormat="1" ht="6.96" customHeight="1">
      <c r="B60" s="64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9"/>
    </row>
  </sheetData>
  <sheetProtection sheet="1" formatColumns="0" formatRows="0" objects="1" scenarios="1" spinCount="100000" saltValue="z6gblJPf9xsnOIEoU+NtpaQDH0nGGaMvPqE3DMJb3p2i9cNtP+qjBcIwwoPmXeGR2nBxGCpsN7OxIBMUVqvLVA==" hashValue="wAA7BZnFk8hbk4at2LZSyUcCpkM9Re2nw5NcLMih2Qj0pRccVfLI4o+nKOPAlxmSIrkWTqbzzbksOWrQp1E/Pw==" algorithmName="SHA-512" password="CC35"/>
  <mergeCells count="65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57:AP57"/>
    <mergeCell ref="AN53:AP53"/>
    <mergeCell ref="AN52:AP52"/>
    <mergeCell ref="AG52:AM52"/>
    <mergeCell ref="AG53:AM53"/>
    <mergeCell ref="AN54:AP54"/>
    <mergeCell ref="AG54:AM54"/>
    <mergeCell ref="AN55:AP55"/>
    <mergeCell ref="AG55:AM55"/>
    <mergeCell ref="AN56:AP56"/>
    <mergeCell ref="AG56:AM56"/>
    <mergeCell ref="AG57:AM57"/>
    <mergeCell ref="AN58:AP58"/>
    <mergeCell ref="AG58:AM58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E58:I58"/>
    <mergeCell ref="C49:G49"/>
    <mergeCell ref="D52:H52"/>
    <mergeCell ref="D53:H53"/>
    <mergeCell ref="D54:H54"/>
    <mergeCell ref="D55:H55"/>
    <mergeCell ref="D56:H56"/>
    <mergeCell ref="E57:I57"/>
    <mergeCell ref="AM46:AP46"/>
    <mergeCell ref="AS46:AT48"/>
    <mergeCell ref="AN49:AP49"/>
    <mergeCell ref="L42:AO42"/>
    <mergeCell ref="AM44:AN44"/>
    <mergeCell ref="I49:AF49"/>
    <mergeCell ref="AG49:AM49"/>
    <mergeCell ref="J53:AF53"/>
    <mergeCell ref="J54:AF54"/>
    <mergeCell ref="J55:AF55"/>
    <mergeCell ref="J56:AF56"/>
    <mergeCell ref="K57:AF57"/>
    <mergeCell ref="K58:AF58"/>
  </mergeCells>
  <hyperlinks>
    <hyperlink ref="K1:S1" location="C2" display="1) Rekapitulace stavby"/>
    <hyperlink ref="W1:AI1" location="C51" display="2) Rekapitulace objektů stavby a soupisů prací"/>
    <hyperlink ref="A52" location="'A.1 - Práce na ŽSv km 43,...'!C2" display="/"/>
    <hyperlink ref="A53" location="'A.2 - Materiál zajištěný ...'!C2" display="/"/>
    <hyperlink ref="A54" location="'A.3 - Práce na ŽSp - přej...'!C2" display="/"/>
    <hyperlink ref="A55" location="'A.4 - Práce na mostní kci...'!C2" display="/"/>
    <hyperlink ref="A57" location="'A.5.1 - VRN - ostatní práce'!C2" display="/"/>
    <hyperlink ref="A58" location="'A.5.2 - VRN - přeprava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104</v>
      </c>
      <c r="G1" s="148" t="s">
        <v>105</v>
      </c>
      <c r="H1" s="148"/>
      <c r="I1" s="149"/>
      <c r="J1" s="148" t="s">
        <v>106</v>
      </c>
      <c r="K1" s="147" t="s">
        <v>107</v>
      </c>
      <c r="L1" s="148" t="s">
        <v>108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83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109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Oprava traťového úseku Teplička u Karlových Varů - Karlovy Vary, Březová</v>
      </c>
      <c r="F7" s="37"/>
      <c r="G7" s="37"/>
      <c r="H7" s="37"/>
      <c r="I7" s="151"/>
      <c r="J7" s="26"/>
      <c r="K7" s="28"/>
    </row>
    <row r="8" s="1" customFormat="1">
      <c r="B8" s="43"/>
      <c r="C8" s="44"/>
      <c r="D8" s="37" t="s">
        <v>110</v>
      </c>
      <c r="E8" s="44"/>
      <c r="F8" s="44"/>
      <c r="G8" s="44"/>
      <c r="H8" s="44"/>
      <c r="I8" s="153"/>
      <c r="J8" s="44"/>
      <c r="K8" s="48"/>
    </row>
    <row r="9" s="1" customFormat="1" ht="36.96" customHeight="1">
      <c r="B9" s="43"/>
      <c r="C9" s="44"/>
      <c r="D9" s="44"/>
      <c r="E9" s="154" t="s">
        <v>111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53"/>
      <c r="J10" s="44"/>
      <c r="K10" s="48"/>
    </row>
    <row r="11" s="1" customFormat="1" ht="14.4" customHeight="1">
      <c r="B11" s="43"/>
      <c r="C11" s="44"/>
      <c r="D11" s="37" t="s">
        <v>20</v>
      </c>
      <c r="E11" s="44"/>
      <c r="F11" s="32" t="s">
        <v>21</v>
      </c>
      <c r="G11" s="44"/>
      <c r="H11" s="44"/>
      <c r="I11" s="155" t="s">
        <v>22</v>
      </c>
      <c r="J11" s="32" t="s">
        <v>21</v>
      </c>
      <c r="K11" s="48"/>
    </row>
    <row r="12" s="1" customFormat="1" ht="14.4" customHeight="1">
      <c r="B12" s="43"/>
      <c r="C12" s="44"/>
      <c r="D12" s="37" t="s">
        <v>23</v>
      </c>
      <c r="E12" s="44"/>
      <c r="F12" s="32" t="s">
        <v>24</v>
      </c>
      <c r="G12" s="44"/>
      <c r="H12" s="44"/>
      <c r="I12" s="155" t="s">
        <v>25</v>
      </c>
      <c r="J12" s="156" t="str">
        <f>'Rekapitulace stavby'!AN8</f>
        <v>13. 12. 2018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53"/>
      <c r="J13" s="44"/>
      <c r="K13" s="48"/>
    </row>
    <row r="14" s="1" customFormat="1" ht="14.4" customHeight="1">
      <c r="B14" s="43"/>
      <c r="C14" s="44"/>
      <c r="D14" s="37" t="s">
        <v>27</v>
      </c>
      <c r="E14" s="44"/>
      <c r="F14" s="44"/>
      <c r="G14" s="44"/>
      <c r="H14" s="44"/>
      <c r="I14" s="155" t="s">
        <v>28</v>
      </c>
      <c r="J14" s="32" t="s">
        <v>29</v>
      </c>
      <c r="K14" s="48"/>
    </row>
    <row r="15" s="1" customFormat="1" ht="18" customHeight="1">
      <c r="B15" s="43"/>
      <c r="C15" s="44"/>
      <c r="D15" s="44"/>
      <c r="E15" s="32" t="s">
        <v>31</v>
      </c>
      <c r="F15" s="44"/>
      <c r="G15" s="44"/>
      <c r="H15" s="44"/>
      <c r="I15" s="155" t="s">
        <v>32</v>
      </c>
      <c r="J15" s="32" t="s">
        <v>33</v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53"/>
      <c r="J16" s="44"/>
      <c r="K16" s="48"/>
    </row>
    <row r="17" s="1" customFormat="1" ht="14.4" customHeight="1">
      <c r="B17" s="43"/>
      <c r="C17" s="44"/>
      <c r="D17" s="37" t="s">
        <v>34</v>
      </c>
      <c r="E17" s="44"/>
      <c r="F17" s="44"/>
      <c r="G17" s="44"/>
      <c r="H17" s="44"/>
      <c r="I17" s="155" t="s">
        <v>28</v>
      </c>
      <c r="J17" s="32" t="str">
        <f>IF('Rekapitulace stavby'!AN13="Vyplň údaj","",IF('Rekapitulace stavby'!AN13="","",'Rekapitulace stavby'!AN13))</f>
        <v/>
      </c>
      <c r="K17" s="48"/>
    </row>
    <row r="18" s="1" customFormat="1" ht="18" customHeight="1">
      <c r="B18" s="43"/>
      <c r="C18" s="44"/>
      <c r="D18" s="44"/>
      <c r="E18" s="32" t="str">
        <f>IF('Rekapitulace stavby'!E14="Vyplň údaj","",IF('Rekapitulace stavby'!E14="","",'Rekapitulace stavby'!E14))</f>
        <v/>
      </c>
      <c r="F18" s="44"/>
      <c r="G18" s="44"/>
      <c r="H18" s="44"/>
      <c r="I18" s="155" t="s">
        <v>32</v>
      </c>
      <c r="J18" s="32" t="str">
        <f>IF('Rekapitulace stavby'!AN14="Vyplň údaj","",IF('Rekapitulace stavby'!AN14="","",'Rekapitulace stavby'!AN14))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53"/>
      <c r="J19" s="44"/>
      <c r="K19" s="48"/>
    </row>
    <row r="20" s="1" customFormat="1" ht="14.4" customHeight="1">
      <c r="B20" s="43"/>
      <c r="C20" s="44"/>
      <c r="D20" s="37" t="s">
        <v>36</v>
      </c>
      <c r="E20" s="44"/>
      <c r="F20" s="44"/>
      <c r="G20" s="44"/>
      <c r="H20" s="44"/>
      <c r="I20" s="155" t="s">
        <v>28</v>
      </c>
      <c r="J20" s="32" t="str">
        <f>IF('Rekapitulace stavby'!AN16="","",'Rekapitulace stavby'!AN16)</f>
        <v/>
      </c>
      <c r="K20" s="48"/>
    </row>
    <row r="21" s="1" customFormat="1" ht="18" customHeight="1">
      <c r="B21" s="43"/>
      <c r="C21" s="44"/>
      <c r="D21" s="44"/>
      <c r="E21" s="32" t="str">
        <f>IF('Rekapitulace stavby'!E17="","",'Rekapitulace stavby'!E17)</f>
        <v xml:space="preserve"> </v>
      </c>
      <c r="F21" s="44"/>
      <c r="G21" s="44"/>
      <c r="H21" s="44"/>
      <c r="I21" s="155" t="s">
        <v>32</v>
      </c>
      <c r="J21" s="32" t="str">
        <f>IF('Rekapitulace stavby'!AN17="","",'Rekapitulace stavby'!AN17)</f>
        <v/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53"/>
      <c r="J22" s="44"/>
      <c r="K22" s="48"/>
    </row>
    <row r="23" s="1" customFormat="1" ht="14.4" customHeight="1">
      <c r="B23" s="43"/>
      <c r="C23" s="44"/>
      <c r="D23" s="37" t="s">
        <v>39</v>
      </c>
      <c r="E23" s="44"/>
      <c r="F23" s="44"/>
      <c r="G23" s="44"/>
      <c r="H23" s="44"/>
      <c r="I23" s="153"/>
      <c r="J23" s="44"/>
      <c r="K23" s="48"/>
    </row>
    <row r="24" s="7" customFormat="1" ht="16.5" customHeight="1">
      <c r="B24" s="157"/>
      <c r="C24" s="158"/>
      <c r="D24" s="158"/>
      <c r="E24" s="41" t="s">
        <v>21</v>
      </c>
      <c r="F24" s="41"/>
      <c r="G24" s="41"/>
      <c r="H24" s="41"/>
      <c r="I24" s="159"/>
      <c r="J24" s="158"/>
      <c r="K24" s="160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53"/>
      <c r="J25" s="44"/>
      <c r="K25" s="48"/>
    </row>
    <row r="26" s="1" customFormat="1" ht="6.96" customHeight="1">
      <c r="B26" s="43"/>
      <c r="C26" s="44"/>
      <c r="D26" s="103"/>
      <c r="E26" s="103"/>
      <c r="F26" s="103"/>
      <c r="G26" s="103"/>
      <c r="H26" s="103"/>
      <c r="I26" s="161"/>
      <c r="J26" s="103"/>
      <c r="K26" s="162"/>
    </row>
    <row r="27" s="1" customFormat="1" ht="25.44" customHeight="1">
      <c r="B27" s="43"/>
      <c r="C27" s="44"/>
      <c r="D27" s="163" t="s">
        <v>40</v>
      </c>
      <c r="E27" s="44"/>
      <c r="F27" s="44"/>
      <c r="G27" s="44"/>
      <c r="H27" s="44"/>
      <c r="I27" s="153"/>
      <c r="J27" s="164">
        <f>ROUND(J76,2)</f>
        <v>0</v>
      </c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14.4" customHeight="1">
      <c r="B29" s="43"/>
      <c r="C29" s="44"/>
      <c r="D29" s="44"/>
      <c r="E29" s="44"/>
      <c r="F29" s="49" t="s">
        <v>42</v>
      </c>
      <c r="G29" s="44"/>
      <c r="H29" s="44"/>
      <c r="I29" s="165" t="s">
        <v>41</v>
      </c>
      <c r="J29" s="49" t="s">
        <v>43</v>
      </c>
      <c r="K29" s="48"/>
    </row>
    <row r="30" s="1" customFormat="1" ht="14.4" customHeight="1">
      <c r="B30" s="43"/>
      <c r="C30" s="44"/>
      <c r="D30" s="52" t="s">
        <v>44</v>
      </c>
      <c r="E30" s="52" t="s">
        <v>45</v>
      </c>
      <c r="F30" s="166">
        <f>ROUND(SUM(BE76:BE212), 2)</f>
        <v>0</v>
      </c>
      <c r="G30" s="44"/>
      <c r="H30" s="44"/>
      <c r="I30" s="167">
        <v>0.20999999999999999</v>
      </c>
      <c r="J30" s="166">
        <f>ROUND(ROUND((SUM(BE76:BE212)), 2)*I30, 2)</f>
        <v>0</v>
      </c>
      <c r="K30" s="48"/>
    </row>
    <row r="31" s="1" customFormat="1" ht="14.4" customHeight="1">
      <c r="B31" s="43"/>
      <c r="C31" s="44"/>
      <c r="D31" s="44"/>
      <c r="E31" s="52" t="s">
        <v>46</v>
      </c>
      <c r="F31" s="166">
        <f>ROUND(SUM(BF76:BF212), 2)</f>
        <v>0</v>
      </c>
      <c r="G31" s="44"/>
      <c r="H31" s="44"/>
      <c r="I31" s="167">
        <v>0.14999999999999999</v>
      </c>
      <c r="J31" s="166">
        <f>ROUND(ROUND((SUM(BF76:BF212)),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47</v>
      </c>
      <c r="F32" s="166">
        <f>ROUND(SUM(BG76:BG212), 2)</f>
        <v>0</v>
      </c>
      <c r="G32" s="44"/>
      <c r="H32" s="44"/>
      <c r="I32" s="167">
        <v>0.20999999999999999</v>
      </c>
      <c r="J32" s="166">
        <v>0</v>
      </c>
      <c r="K32" s="48"/>
    </row>
    <row r="33" hidden="1" s="1" customFormat="1" ht="14.4" customHeight="1">
      <c r="B33" s="43"/>
      <c r="C33" s="44"/>
      <c r="D33" s="44"/>
      <c r="E33" s="52" t="s">
        <v>48</v>
      </c>
      <c r="F33" s="166">
        <f>ROUND(SUM(BH76:BH212), 2)</f>
        <v>0</v>
      </c>
      <c r="G33" s="44"/>
      <c r="H33" s="44"/>
      <c r="I33" s="167">
        <v>0.14999999999999999</v>
      </c>
      <c r="J33" s="166">
        <v>0</v>
      </c>
      <c r="K33" s="48"/>
    </row>
    <row r="34" hidden="1" s="1" customFormat="1" ht="14.4" customHeight="1">
      <c r="B34" s="43"/>
      <c r="C34" s="44"/>
      <c r="D34" s="44"/>
      <c r="E34" s="52" t="s">
        <v>49</v>
      </c>
      <c r="F34" s="166">
        <f>ROUND(SUM(BI76:BI212), 2)</f>
        <v>0</v>
      </c>
      <c r="G34" s="44"/>
      <c r="H34" s="44"/>
      <c r="I34" s="167">
        <v>0</v>
      </c>
      <c r="J34" s="166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53"/>
      <c r="J35" s="44"/>
      <c r="K35" s="48"/>
    </row>
    <row r="36" s="1" customFormat="1" ht="25.44" customHeight="1">
      <c r="B36" s="43"/>
      <c r="C36" s="168"/>
      <c r="D36" s="169" t="s">
        <v>50</v>
      </c>
      <c r="E36" s="95"/>
      <c r="F36" s="95"/>
      <c r="G36" s="170" t="s">
        <v>51</v>
      </c>
      <c r="H36" s="171" t="s">
        <v>52</v>
      </c>
      <c r="I36" s="172"/>
      <c r="J36" s="173">
        <f>SUM(J27:J34)</f>
        <v>0</v>
      </c>
      <c r="K36" s="174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75"/>
      <c r="J37" s="65"/>
      <c r="K37" s="66"/>
    </row>
    <row r="41" s="1" customFormat="1" ht="6.96" customHeight="1">
      <c r="B41" s="176"/>
      <c r="C41" s="177"/>
      <c r="D41" s="177"/>
      <c r="E41" s="177"/>
      <c r="F41" s="177"/>
      <c r="G41" s="177"/>
      <c r="H41" s="177"/>
      <c r="I41" s="178"/>
      <c r="J41" s="177"/>
      <c r="K41" s="179"/>
    </row>
    <row r="42" s="1" customFormat="1" ht="36.96" customHeight="1">
      <c r="B42" s="43"/>
      <c r="C42" s="27" t="s">
        <v>112</v>
      </c>
      <c r="D42" s="44"/>
      <c r="E42" s="44"/>
      <c r="F42" s="44"/>
      <c r="G42" s="44"/>
      <c r="H42" s="44"/>
      <c r="I42" s="153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53"/>
      <c r="J43" s="44"/>
      <c r="K43" s="48"/>
    </row>
    <row r="44" s="1" customFormat="1" ht="14.4" customHeight="1">
      <c r="B44" s="43"/>
      <c r="C44" s="37" t="s">
        <v>18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16.5" customHeight="1">
      <c r="B45" s="43"/>
      <c r="C45" s="44"/>
      <c r="D45" s="44"/>
      <c r="E45" s="152" t="str">
        <f>E7</f>
        <v>Oprava traťového úseku Teplička u Karlových Varů - Karlovy Vary, Březová</v>
      </c>
      <c r="F45" s="37"/>
      <c r="G45" s="37"/>
      <c r="H45" s="37"/>
      <c r="I45" s="153"/>
      <c r="J45" s="44"/>
      <c r="K45" s="48"/>
    </row>
    <row r="46" s="1" customFormat="1" ht="14.4" customHeight="1">
      <c r="B46" s="43"/>
      <c r="C46" s="37" t="s">
        <v>110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7.25" customHeight="1">
      <c r="B47" s="43"/>
      <c r="C47" s="44"/>
      <c r="D47" s="44"/>
      <c r="E47" s="154" t="str">
        <f>E9</f>
        <v>A.1 - Práce na ŽSv km 43,701 - 44,403 (Sborník SŽDC 2018)</v>
      </c>
      <c r="F47" s="44"/>
      <c r="G47" s="44"/>
      <c r="H47" s="44"/>
      <c r="I47" s="153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53"/>
      <c r="J48" s="44"/>
      <c r="K48" s="48"/>
    </row>
    <row r="49" s="1" customFormat="1" ht="18" customHeight="1">
      <c r="B49" s="43"/>
      <c r="C49" s="37" t="s">
        <v>23</v>
      </c>
      <c r="D49" s="44"/>
      <c r="E49" s="44"/>
      <c r="F49" s="32" t="str">
        <f>F12</f>
        <v>Teplička u K.V. - K.Vary-Březová</v>
      </c>
      <c r="G49" s="44"/>
      <c r="H49" s="44"/>
      <c r="I49" s="155" t="s">
        <v>25</v>
      </c>
      <c r="J49" s="156" t="str">
        <f>IF(J12="","",J12)</f>
        <v>13. 12. 2018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53"/>
      <c r="J50" s="44"/>
      <c r="K50" s="48"/>
    </row>
    <row r="51" s="1" customFormat="1">
      <c r="B51" s="43"/>
      <c r="C51" s="37" t="s">
        <v>27</v>
      </c>
      <c r="D51" s="44"/>
      <c r="E51" s="44"/>
      <c r="F51" s="32" t="str">
        <f>E15</f>
        <v>SŽDC, s.o.; OŘ Ústí nad Labem - ST K. Vary</v>
      </c>
      <c r="G51" s="44"/>
      <c r="H51" s="44"/>
      <c r="I51" s="155" t="s">
        <v>36</v>
      </c>
      <c r="J51" s="41" t="str">
        <f>E21</f>
        <v xml:space="preserve"> </v>
      </c>
      <c r="K51" s="48"/>
    </row>
    <row r="52" s="1" customFormat="1" ht="14.4" customHeight="1">
      <c r="B52" s="43"/>
      <c r="C52" s="37" t="s">
        <v>34</v>
      </c>
      <c r="D52" s="44"/>
      <c r="E52" s="44"/>
      <c r="F52" s="32" t="str">
        <f>IF(E18="","",E18)</f>
        <v/>
      </c>
      <c r="G52" s="44"/>
      <c r="H52" s="44"/>
      <c r="I52" s="153"/>
      <c r="J52" s="180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53"/>
      <c r="J53" s="44"/>
      <c r="K53" s="48"/>
    </row>
    <row r="54" s="1" customFormat="1" ht="29.28" customHeight="1">
      <c r="B54" s="43"/>
      <c r="C54" s="181" t="s">
        <v>113</v>
      </c>
      <c r="D54" s="168"/>
      <c r="E54" s="168"/>
      <c r="F54" s="168"/>
      <c r="G54" s="168"/>
      <c r="H54" s="168"/>
      <c r="I54" s="182"/>
      <c r="J54" s="183" t="s">
        <v>114</v>
      </c>
      <c r="K54" s="184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53"/>
      <c r="J55" s="44"/>
      <c r="K55" s="48"/>
    </row>
    <row r="56" s="1" customFormat="1" ht="29.28" customHeight="1">
      <c r="B56" s="43"/>
      <c r="C56" s="185" t="s">
        <v>115</v>
      </c>
      <c r="D56" s="44"/>
      <c r="E56" s="44"/>
      <c r="F56" s="44"/>
      <c r="G56" s="44"/>
      <c r="H56" s="44"/>
      <c r="I56" s="153"/>
      <c r="J56" s="164">
        <f>J76</f>
        <v>0</v>
      </c>
      <c r="K56" s="48"/>
      <c r="AU56" s="21" t="s">
        <v>116</v>
      </c>
    </row>
    <row r="57" s="1" customFormat="1" ht="21.84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6.96" customHeight="1">
      <c r="B58" s="64"/>
      <c r="C58" s="65"/>
      <c r="D58" s="65"/>
      <c r="E58" s="65"/>
      <c r="F58" s="65"/>
      <c r="G58" s="65"/>
      <c r="H58" s="65"/>
      <c r="I58" s="175"/>
      <c r="J58" s="65"/>
      <c r="K58" s="66"/>
    </row>
    <row r="62" s="1" customFormat="1" ht="6.96" customHeight="1">
      <c r="B62" s="67"/>
      <c r="C62" s="68"/>
      <c r="D62" s="68"/>
      <c r="E62" s="68"/>
      <c r="F62" s="68"/>
      <c r="G62" s="68"/>
      <c r="H62" s="68"/>
      <c r="I62" s="178"/>
      <c r="J62" s="68"/>
      <c r="K62" s="68"/>
      <c r="L62" s="69"/>
    </row>
    <row r="63" s="1" customFormat="1" ht="36.96" customHeight="1">
      <c r="B63" s="43"/>
      <c r="C63" s="70" t="s">
        <v>117</v>
      </c>
      <c r="D63" s="71"/>
      <c r="E63" s="71"/>
      <c r="F63" s="71"/>
      <c r="G63" s="71"/>
      <c r="H63" s="71"/>
      <c r="I63" s="186"/>
      <c r="J63" s="71"/>
      <c r="K63" s="71"/>
      <c r="L63" s="69"/>
    </row>
    <row r="64" s="1" customFormat="1" ht="6.96" customHeight="1">
      <c r="B64" s="43"/>
      <c r="C64" s="71"/>
      <c r="D64" s="71"/>
      <c r="E64" s="71"/>
      <c r="F64" s="71"/>
      <c r="G64" s="71"/>
      <c r="H64" s="71"/>
      <c r="I64" s="186"/>
      <c r="J64" s="71"/>
      <c r="K64" s="71"/>
      <c r="L64" s="69"/>
    </row>
    <row r="65" s="1" customFormat="1" ht="14.4" customHeight="1">
      <c r="B65" s="43"/>
      <c r="C65" s="73" t="s">
        <v>18</v>
      </c>
      <c r="D65" s="71"/>
      <c r="E65" s="71"/>
      <c r="F65" s="71"/>
      <c r="G65" s="71"/>
      <c r="H65" s="71"/>
      <c r="I65" s="186"/>
      <c r="J65" s="71"/>
      <c r="K65" s="71"/>
      <c r="L65" s="69"/>
    </row>
    <row r="66" s="1" customFormat="1" ht="16.5" customHeight="1">
      <c r="B66" s="43"/>
      <c r="C66" s="71"/>
      <c r="D66" s="71"/>
      <c r="E66" s="187" t="str">
        <f>E7</f>
        <v>Oprava traťového úseku Teplička u Karlových Varů - Karlovy Vary, Březová</v>
      </c>
      <c r="F66" s="73"/>
      <c r="G66" s="73"/>
      <c r="H66" s="73"/>
      <c r="I66" s="186"/>
      <c r="J66" s="71"/>
      <c r="K66" s="71"/>
      <c r="L66" s="69"/>
    </row>
    <row r="67" s="1" customFormat="1" ht="14.4" customHeight="1">
      <c r="B67" s="43"/>
      <c r="C67" s="73" t="s">
        <v>110</v>
      </c>
      <c r="D67" s="71"/>
      <c r="E67" s="71"/>
      <c r="F67" s="71"/>
      <c r="G67" s="71"/>
      <c r="H67" s="71"/>
      <c r="I67" s="186"/>
      <c r="J67" s="71"/>
      <c r="K67" s="71"/>
      <c r="L67" s="69"/>
    </row>
    <row r="68" s="1" customFormat="1" ht="17.25" customHeight="1">
      <c r="B68" s="43"/>
      <c r="C68" s="71"/>
      <c r="D68" s="71"/>
      <c r="E68" s="79" t="str">
        <f>E9</f>
        <v>A.1 - Práce na ŽSv km 43,701 - 44,403 (Sborník SŽDC 2018)</v>
      </c>
      <c r="F68" s="71"/>
      <c r="G68" s="71"/>
      <c r="H68" s="71"/>
      <c r="I68" s="186"/>
      <c r="J68" s="71"/>
      <c r="K68" s="71"/>
      <c r="L68" s="69"/>
    </row>
    <row r="69" s="1" customFormat="1" ht="6.96" customHeight="1">
      <c r="B69" s="43"/>
      <c r="C69" s="71"/>
      <c r="D69" s="71"/>
      <c r="E69" s="71"/>
      <c r="F69" s="71"/>
      <c r="G69" s="71"/>
      <c r="H69" s="71"/>
      <c r="I69" s="186"/>
      <c r="J69" s="71"/>
      <c r="K69" s="71"/>
      <c r="L69" s="69"/>
    </row>
    <row r="70" s="1" customFormat="1" ht="18" customHeight="1">
      <c r="B70" s="43"/>
      <c r="C70" s="73" t="s">
        <v>23</v>
      </c>
      <c r="D70" s="71"/>
      <c r="E70" s="71"/>
      <c r="F70" s="188" t="str">
        <f>F12</f>
        <v>Teplička u K.V. - K.Vary-Březová</v>
      </c>
      <c r="G70" s="71"/>
      <c r="H70" s="71"/>
      <c r="I70" s="189" t="s">
        <v>25</v>
      </c>
      <c r="J70" s="82" t="str">
        <f>IF(J12="","",J12)</f>
        <v>13. 12. 2018</v>
      </c>
      <c r="K70" s="71"/>
      <c r="L70" s="69"/>
    </row>
    <row r="71" s="1" customFormat="1" ht="6.96" customHeight="1">
      <c r="B71" s="43"/>
      <c r="C71" s="71"/>
      <c r="D71" s="71"/>
      <c r="E71" s="71"/>
      <c r="F71" s="71"/>
      <c r="G71" s="71"/>
      <c r="H71" s="71"/>
      <c r="I71" s="186"/>
      <c r="J71" s="71"/>
      <c r="K71" s="71"/>
      <c r="L71" s="69"/>
    </row>
    <row r="72" s="1" customFormat="1">
      <c r="B72" s="43"/>
      <c r="C72" s="73" t="s">
        <v>27</v>
      </c>
      <c r="D72" s="71"/>
      <c r="E72" s="71"/>
      <c r="F72" s="188" t="str">
        <f>E15</f>
        <v>SŽDC, s.o.; OŘ Ústí nad Labem - ST K. Vary</v>
      </c>
      <c r="G72" s="71"/>
      <c r="H72" s="71"/>
      <c r="I72" s="189" t="s">
        <v>36</v>
      </c>
      <c r="J72" s="188" t="str">
        <f>E21</f>
        <v xml:space="preserve"> </v>
      </c>
      <c r="K72" s="71"/>
      <c r="L72" s="69"/>
    </row>
    <row r="73" s="1" customFormat="1" ht="14.4" customHeight="1">
      <c r="B73" s="43"/>
      <c r="C73" s="73" t="s">
        <v>34</v>
      </c>
      <c r="D73" s="71"/>
      <c r="E73" s="71"/>
      <c r="F73" s="188" t="str">
        <f>IF(E18="","",E18)</f>
        <v/>
      </c>
      <c r="G73" s="71"/>
      <c r="H73" s="71"/>
      <c r="I73" s="186"/>
      <c r="J73" s="71"/>
      <c r="K73" s="71"/>
      <c r="L73" s="69"/>
    </row>
    <row r="74" s="1" customFormat="1" ht="10.32" customHeight="1">
      <c r="B74" s="43"/>
      <c r="C74" s="71"/>
      <c r="D74" s="71"/>
      <c r="E74" s="71"/>
      <c r="F74" s="71"/>
      <c r="G74" s="71"/>
      <c r="H74" s="71"/>
      <c r="I74" s="186"/>
      <c r="J74" s="71"/>
      <c r="K74" s="71"/>
      <c r="L74" s="69"/>
    </row>
    <row r="75" s="8" customFormat="1" ht="29.28" customHeight="1">
      <c r="B75" s="190"/>
      <c r="C75" s="191" t="s">
        <v>118</v>
      </c>
      <c r="D75" s="192" t="s">
        <v>59</v>
      </c>
      <c r="E75" s="192" t="s">
        <v>55</v>
      </c>
      <c r="F75" s="192" t="s">
        <v>119</v>
      </c>
      <c r="G75" s="192" t="s">
        <v>120</v>
      </c>
      <c r="H75" s="192" t="s">
        <v>121</v>
      </c>
      <c r="I75" s="193" t="s">
        <v>122</v>
      </c>
      <c r="J75" s="192" t="s">
        <v>114</v>
      </c>
      <c r="K75" s="194" t="s">
        <v>123</v>
      </c>
      <c r="L75" s="195"/>
      <c r="M75" s="99" t="s">
        <v>124</v>
      </c>
      <c r="N75" s="100" t="s">
        <v>44</v>
      </c>
      <c r="O75" s="100" t="s">
        <v>125</v>
      </c>
      <c r="P75" s="100" t="s">
        <v>126</v>
      </c>
      <c r="Q75" s="100" t="s">
        <v>127</v>
      </c>
      <c r="R75" s="100" t="s">
        <v>128</v>
      </c>
      <c r="S75" s="100" t="s">
        <v>129</v>
      </c>
      <c r="T75" s="101" t="s">
        <v>130</v>
      </c>
    </row>
    <row r="76" s="1" customFormat="1" ht="29.28" customHeight="1">
      <c r="B76" s="43"/>
      <c r="C76" s="105" t="s">
        <v>115</v>
      </c>
      <c r="D76" s="71"/>
      <c r="E76" s="71"/>
      <c r="F76" s="71"/>
      <c r="G76" s="71"/>
      <c r="H76" s="71"/>
      <c r="I76" s="186"/>
      <c r="J76" s="196">
        <f>BK76</f>
        <v>0</v>
      </c>
      <c r="K76" s="71"/>
      <c r="L76" s="69"/>
      <c r="M76" s="102"/>
      <c r="N76" s="103"/>
      <c r="O76" s="103"/>
      <c r="P76" s="197">
        <f>SUM(P77:P212)</f>
        <v>0</v>
      </c>
      <c r="Q76" s="103"/>
      <c r="R76" s="197">
        <f>SUM(R77:R212)</f>
        <v>1935155.8799999997</v>
      </c>
      <c r="S76" s="103"/>
      <c r="T76" s="198">
        <f>SUM(T77:T212)</f>
        <v>0</v>
      </c>
      <c r="AT76" s="21" t="s">
        <v>73</v>
      </c>
      <c r="AU76" s="21" t="s">
        <v>116</v>
      </c>
      <c r="BK76" s="199">
        <f>SUM(BK77:BK212)</f>
        <v>0</v>
      </c>
    </row>
    <row r="77" s="1" customFormat="1" ht="16.5" customHeight="1">
      <c r="B77" s="43"/>
      <c r="C77" s="200" t="s">
        <v>82</v>
      </c>
      <c r="D77" s="200" t="s">
        <v>131</v>
      </c>
      <c r="E77" s="201" t="s">
        <v>132</v>
      </c>
      <c r="F77" s="202" t="s">
        <v>133</v>
      </c>
      <c r="G77" s="203" t="s">
        <v>134</v>
      </c>
      <c r="H77" s="204">
        <v>56</v>
      </c>
      <c r="I77" s="205"/>
      <c r="J77" s="206">
        <f>ROUND(I77*H77,2)</f>
        <v>0</v>
      </c>
      <c r="K77" s="202" t="s">
        <v>135</v>
      </c>
      <c r="L77" s="69"/>
      <c r="M77" s="207" t="s">
        <v>21</v>
      </c>
      <c r="N77" s="208" t="s">
        <v>45</v>
      </c>
      <c r="O77" s="44"/>
      <c r="P77" s="209">
        <f>O77*H77</f>
        <v>0</v>
      </c>
      <c r="Q77" s="209">
        <v>0</v>
      </c>
      <c r="R77" s="209">
        <f>Q77*H77</f>
        <v>0</v>
      </c>
      <c r="S77" s="209">
        <v>0</v>
      </c>
      <c r="T77" s="210">
        <f>S77*H77</f>
        <v>0</v>
      </c>
      <c r="AR77" s="21" t="s">
        <v>136</v>
      </c>
      <c r="AT77" s="21" t="s">
        <v>131</v>
      </c>
      <c r="AU77" s="21" t="s">
        <v>74</v>
      </c>
      <c r="AY77" s="21" t="s">
        <v>137</v>
      </c>
      <c r="BE77" s="211">
        <f>IF(N77="základní",J77,0)</f>
        <v>0</v>
      </c>
      <c r="BF77" s="211">
        <f>IF(N77="snížená",J77,0)</f>
        <v>0</v>
      </c>
      <c r="BG77" s="211">
        <f>IF(N77="zákl. přenesená",J77,0)</f>
        <v>0</v>
      </c>
      <c r="BH77" s="211">
        <f>IF(N77="sníž. přenesená",J77,0)</f>
        <v>0</v>
      </c>
      <c r="BI77" s="211">
        <f>IF(N77="nulová",J77,0)</f>
        <v>0</v>
      </c>
      <c r="BJ77" s="21" t="s">
        <v>82</v>
      </c>
      <c r="BK77" s="211">
        <f>ROUND(I77*H77,2)</f>
        <v>0</v>
      </c>
      <c r="BL77" s="21" t="s">
        <v>136</v>
      </c>
      <c r="BM77" s="21" t="s">
        <v>138</v>
      </c>
    </row>
    <row r="78" s="1" customFormat="1">
      <c r="B78" s="43"/>
      <c r="C78" s="71"/>
      <c r="D78" s="212" t="s">
        <v>139</v>
      </c>
      <c r="E78" s="71"/>
      <c r="F78" s="213" t="s">
        <v>140</v>
      </c>
      <c r="G78" s="71"/>
      <c r="H78" s="71"/>
      <c r="I78" s="186"/>
      <c r="J78" s="71"/>
      <c r="K78" s="71"/>
      <c r="L78" s="69"/>
      <c r="M78" s="214"/>
      <c r="N78" s="44"/>
      <c r="O78" s="44"/>
      <c r="P78" s="44"/>
      <c r="Q78" s="44"/>
      <c r="R78" s="44"/>
      <c r="S78" s="44"/>
      <c r="T78" s="92"/>
      <c r="AT78" s="21" t="s">
        <v>139</v>
      </c>
      <c r="AU78" s="21" t="s">
        <v>74</v>
      </c>
    </row>
    <row r="79" s="1" customFormat="1">
      <c r="B79" s="43"/>
      <c r="C79" s="71"/>
      <c r="D79" s="212" t="s">
        <v>141</v>
      </c>
      <c r="E79" s="71"/>
      <c r="F79" s="215" t="s">
        <v>142</v>
      </c>
      <c r="G79" s="71"/>
      <c r="H79" s="71"/>
      <c r="I79" s="186"/>
      <c r="J79" s="71"/>
      <c r="K79" s="71"/>
      <c r="L79" s="69"/>
      <c r="M79" s="214"/>
      <c r="N79" s="44"/>
      <c r="O79" s="44"/>
      <c r="P79" s="44"/>
      <c r="Q79" s="44"/>
      <c r="R79" s="44"/>
      <c r="S79" s="44"/>
      <c r="T79" s="92"/>
      <c r="AT79" s="21" t="s">
        <v>141</v>
      </c>
      <c r="AU79" s="21" t="s">
        <v>74</v>
      </c>
    </row>
    <row r="80" s="1" customFormat="1" ht="16.5" customHeight="1">
      <c r="B80" s="43"/>
      <c r="C80" s="200" t="s">
        <v>84</v>
      </c>
      <c r="D80" s="200" t="s">
        <v>131</v>
      </c>
      <c r="E80" s="201" t="s">
        <v>143</v>
      </c>
      <c r="F80" s="202" t="s">
        <v>144</v>
      </c>
      <c r="G80" s="203" t="s">
        <v>145</v>
      </c>
      <c r="H80" s="204">
        <v>32</v>
      </c>
      <c r="I80" s="205"/>
      <c r="J80" s="206">
        <f>ROUND(I80*H80,2)</f>
        <v>0</v>
      </c>
      <c r="K80" s="202" t="s">
        <v>135</v>
      </c>
      <c r="L80" s="69"/>
      <c r="M80" s="207" t="s">
        <v>21</v>
      </c>
      <c r="N80" s="208" t="s">
        <v>45</v>
      </c>
      <c r="O80" s="44"/>
      <c r="P80" s="209">
        <f>O80*H80</f>
        <v>0</v>
      </c>
      <c r="Q80" s="209">
        <v>0</v>
      </c>
      <c r="R80" s="209">
        <f>Q80*H80</f>
        <v>0</v>
      </c>
      <c r="S80" s="209">
        <v>0</v>
      </c>
      <c r="T80" s="210">
        <f>S80*H80</f>
        <v>0</v>
      </c>
      <c r="AR80" s="21" t="s">
        <v>136</v>
      </c>
      <c r="AT80" s="21" t="s">
        <v>131</v>
      </c>
      <c r="AU80" s="21" t="s">
        <v>74</v>
      </c>
      <c r="AY80" s="21" t="s">
        <v>137</v>
      </c>
      <c r="BE80" s="211">
        <f>IF(N80="základní",J80,0)</f>
        <v>0</v>
      </c>
      <c r="BF80" s="211">
        <f>IF(N80="snížená",J80,0)</f>
        <v>0</v>
      </c>
      <c r="BG80" s="211">
        <f>IF(N80="zákl. přenesená",J80,0)</f>
        <v>0</v>
      </c>
      <c r="BH80" s="211">
        <f>IF(N80="sníž. přenesená",J80,0)</f>
        <v>0</v>
      </c>
      <c r="BI80" s="211">
        <f>IF(N80="nulová",J80,0)</f>
        <v>0</v>
      </c>
      <c r="BJ80" s="21" t="s">
        <v>82</v>
      </c>
      <c r="BK80" s="211">
        <f>ROUND(I80*H80,2)</f>
        <v>0</v>
      </c>
      <c r="BL80" s="21" t="s">
        <v>136</v>
      </c>
      <c r="BM80" s="21" t="s">
        <v>146</v>
      </c>
    </row>
    <row r="81" s="1" customFormat="1">
      <c r="B81" s="43"/>
      <c r="C81" s="71"/>
      <c r="D81" s="212" t="s">
        <v>139</v>
      </c>
      <c r="E81" s="71"/>
      <c r="F81" s="213" t="s">
        <v>147</v>
      </c>
      <c r="G81" s="71"/>
      <c r="H81" s="71"/>
      <c r="I81" s="186"/>
      <c r="J81" s="71"/>
      <c r="K81" s="71"/>
      <c r="L81" s="69"/>
      <c r="M81" s="214"/>
      <c r="N81" s="44"/>
      <c r="O81" s="44"/>
      <c r="P81" s="44"/>
      <c r="Q81" s="44"/>
      <c r="R81" s="44"/>
      <c r="S81" s="44"/>
      <c r="T81" s="92"/>
      <c r="AT81" s="21" t="s">
        <v>139</v>
      </c>
      <c r="AU81" s="21" t="s">
        <v>74</v>
      </c>
    </row>
    <row r="82" s="1" customFormat="1">
      <c r="B82" s="43"/>
      <c r="C82" s="71"/>
      <c r="D82" s="212" t="s">
        <v>141</v>
      </c>
      <c r="E82" s="71"/>
      <c r="F82" s="215" t="s">
        <v>148</v>
      </c>
      <c r="G82" s="71"/>
      <c r="H82" s="71"/>
      <c r="I82" s="186"/>
      <c r="J82" s="71"/>
      <c r="K82" s="71"/>
      <c r="L82" s="69"/>
      <c r="M82" s="214"/>
      <c r="N82" s="44"/>
      <c r="O82" s="44"/>
      <c r="P82" s="44"/>
      <c r="Q82" s="44"/>
      <c r="R82" s="44"/>
      <c r="S82" s="44"/>
      <c r="T82" s="92"/>
      <c r="AT82" s="21" t="s">
        <v>141</v>
      </c>
      <c r="AU82" s="21" t="s">
        <v>74</v>
      </c>
    </row>
    <row r="83" s="1" customFormat="1" ht="16.5" customHeight="1">
      <c r="B83" s="43"/>
      <c r="C83" s="200" t="s">
        <v>149</v>
      </c>
      <c r="D83" s="200" t="s">
        <v>131</v>
      </c>
      <c r="E83" s="201" t="s">
        <v>150</v>
      </c>
      <c r="F83" s="202" t="s">
        <v>151</v>
      </c>
      <c r="G83" s="203" t="s">
        <v>152</v>
      </c>
      <c r="H83" s="204">
        <v>163.19999999999999</v>
      </c>
      <c r="I83" s="205"/>
      <c r="J83" s="206">
        <f>ROUND(I83*H83,2)</f>
        <v>0</v>
      </c>
      <c r="K83" s="202" t="s">
        <v>135</v>
      </c>
      <c r="L83" s="69"/>
      <c r="M83" s="207" t="s">
        <v>21</v>
      </c>
      <c r="N83" s="208" t="s">
        <v>45</v>
      </c>
      <c r="O83" s="44"/>
      <c r="P83" s="209">
        <f>O83*H83</f>
        <v>0</v>
      </c>
      <c r="Q83" s="209">
        <v>0</v>
      </c>
      <c r="R83" s="209">
        <f>Q83*H83</f>
        <v>0</v>
      </c>
      <c r="S83" s="209">
        <v>0</v>
      </c>
      <c r="T83" s="210">
        <f>S83*H83</f>
        <v>0</v>
      </c>
      <c r="AR83" s="21" t="s">
        <v>136</v>
      </c>
      <c r="AT83" s="21" t="s">
        <v>131</v>
      </c>
      <c r="AU83" s="21" t="s">
        <v>74</v>
      </c>
      <c r="AY83" s="21" t="s">
        <v>137</v>
      </c>
      <c r="BE83" s="211">
        <f>IF(N83="základní",J83,0)</f>
        <v>0</v>
      </c>
      <c r="BF83" s="211">
        <f>IF(N83="snížená",J83,0)</f>
        <v>0</v>
      </c>
      <c r="BG83" s="211">
        <f>IF(N83="zákl. přenesená",J83,0)</f>
        <v>0</v>
      </c>
      <c r="BH83" s="211">
        <f>IF(N83="sníž. přenesená",J83,0)</f>
        <v>0</v>
      </c>
      <c r="BI83" s="211">
        <f>IF(N83="nulová",J83,0)</f>
        <v>0</v>
      </c>
      <c r="BJ83" s="21" t="s">
        <v>82</v>
      </c>
      <c r="BK83" s="211">
        <f>ROUND(I83*H83,2)</f>
        <v>0</v>
      </c>
      <c r="BL83" s="21" t="s">
        <v>136</v>
      </c>
      <c r="BM83" s="21" t="s">
        <v>153</v>
      </c>
    </row>
    <row r="84" s="1" customFormat="1">
      <c r="B84" s="43"/>
      <c r="C84" s="71"/>
      <c r="D84" s="212" t="s">
        <v>139</v>
      </c>
      <c r="E84" s="71"/>
      <c r="F84" s="213" t="s">
        <v>154</v>
      </c>
      <c r="G84" s="71"/>
      <c r="H84" s="71"/>
      <c r="I84" s="186"/>
      <c r="J84" s="71"/>
      <c r="K84" s="71"/>
      <c r="L84" s="69"/>
      <c r="M84" s="214"/>
      <c r="N84" s="44"/>
      <c r="O84" s="44"/>
      <c r="P84" s="44"/>
      <c r="Q84" s="44"/>
      <c r="R84" s="44"/>
      <c r="S84" s="44"/>
      <c r="T84" s="92"/>
      <c r="AT84" s="21" t="s">
        <v>139</v>
      </c>
      <c r="AU84" s="21" t="s">
        <v>74</v>
      </c>
    </row>
    <row r="85" s="1" customFormat="1">
      <c r="B85" s="43"/>
      <c r="C85" s="71"/>
      <c r="D85" s="212" t="s">
        <v>141</v>
      </c>
      <c r="E85" s="71"/>
      <c r="F85" s="215" t="s">
        <v>155</v>
      </c>
      <c r="G85" s="71"/>
      <c r="H85" s="71"/>
      <c r="I85" s="186"/>
      <c r="J85" s="71"/>
      <c r="K85" s="71"/>
      <c r="L85" s="69"/>
      <c r="M85" s="214"/>
      <c r="N85" s="44"/>
      <c r="O85" s="44"/>
      <c r="P85" s="44"/>
      <c r="Q85" s="44"/>
      <c r="R85" s="44"/>
      <c r="S85" s="44"/>
      <c r="T85" s="92"/>
      <c r="AT85" s="21" t="s">
        <v>141</v>
      </c>
      <c r="AU85" s="21" t="s">
        <v>74</v>
      </c>
    </row>
    <row r="86" s="9" customFormat="1">
      <c r="B86" s="216"/>
      <c r="C86" s="217"/>
      <c r="D86" s="212" t="s">
        <v>156</v>
      </c>
      <c r="E86" s="218" t="s">
        <v>21</v>
      </c>
      <c r="F86" s="219" t="s">
        <v>157</v>
      </c>
      <c r="G86" s="217"/>
      <c r="H86" s="220">
        <v>44.799999999999997</v>
      </c>
      <c r="I86" s="221"/>
      <c r="J86" s="217"/>
      <c r="K86" s="217"/>
      <c r="L86" s="222"/>
      <c r="M86" s="223"/>
      <c r="N86" s="224"/>
      <c r="O86" s="224"/>
      <c r="P86" s="224"/>
      <c r="Q86" s="224"/>
      <c r="R86" s="224"/>
      <c r="S86" s="224"/>
      <c r="T86" s="225"/>
      <c r="AT86" s="226" t="s">
        <v>156</v>
      </c>
      <c r="AU86" s="226" t="s">
        <v>74</v>
      </c>
      <c r="AV86" s="9" t="s">
        <v>84</v>
      </c>
      <c r="AW86" s="9" t="s">
        <v>38</v>
      </c>
      <c r="AX86" s="9" t="s">
        <v>74</v>
      </c>
      <c r="AY86" s="226" t="s">
        <v>137</v>
      </c>
    </row>
    <row r="87" s="9" customFormat="1">
      <c r="B87" s="216"/>
      <c r="C87" s="217"/>
      <c r="D87" s="212" t="s">
        <v>156</v>
      </c>
      <c r="E87" s="218" t="s">
        <v>21</v>
      </c>
      <c r="F87" s="219" t="s">
        <v>158</v>
      </c>
      <c r="G87" s="217"/>
      <c r="H87" s="220">
        <v>36.799999999999997</v>
      </c>
      <c r="I87" s="221"/>
      <c r="J87" s="217"/>
      <c r="K87" s="217"/>
      <c r="L87" s="222"/>
      <c r="M87" s="223"/>
      <c r="N87" s="224"/>
      <c r="O87" s="224"/>
      <c r="P87" s="224"/>
      <c r="Q87" s="224"/>
      <c r="R87" s="224"/>
      <c r="S87" s="224"/>
      <c r="T87" s="225"/>
      <c r="AT87" s="226" t="s">
        <v>156</v>
      </c>
      <c r="AU87" s="226" t="s">
        <v>74</v>
      </c>
      <c r="AV87" s="9" t="s">
        <v>84</v>
      </c>
      <c r="AW87" s="9" t="s">
        <v>38</v>
      </c>
      <c r="AX87" s="9" t="s">
        <v>74</v>
      </c>
      <c r="AY87" s="226" t="s">
        <v>137</v>
      </c>
    </row>
    <row r="88" s="10" customFormat="1">
      <c r="B88" s="227"/>
      <c r="C88" s="228"/>
      <c r="D88" s="212" t="s">
        <v>156</v>
      </c>
      <c r="E88" s="229" t="s">
        <v>21</v>
      </c>
      <c r="F88" s="230" t="s">
        <v>159</v>
      </c>
      <c r="G88" s="228"/>
      <c r="H88" s="229" t="s">
        <v>21</v>
      </c>
      <c r="I88" s="231"/>
      <c r="J88" s="228"/>
      <c r="K88" s="228"/>
      <c r="L88" s="232"/>
      <c r="M88" s="233"/>
      <c r="N88" s="234"/>
      <c r="O88" s="234"/>
      <c r="P88" s="234"/>
      <c r="Q88" s="234"/>
      <c r="R88" s="234"/>
      <c r="S88" s="234"/>
      <c r="T88" s="235"/>
      <c r="AT88" s="236" t="s">
        <v>156</v>
      </c>
      <c r="AU88" s="236" t="s">
        <v>74</v>
      </c>
      <c r="AV88" s="10" t="s">
        <v>82</v>
      </c>
      <c r="AW88" s="10" t="s">
        <v>38</v>
      </c>
      <c r="AX88" s="10" t="s">
        <v>74</v>
      </c>
      <c r="AY88" s="236" t="s">
        <v>137</v>
      </c>
    </row>
    <row r="89" s="9" customFormat="1">
      <c r="B89" s="216"/>
      <c r="C89" s="217"/>
      <c r="D89" s="212" t="s">
        <v>156</v>
      </c>
      <c r="E89" s="218" t="s">
        <v>21</v>
      </c>
      <c r="F89" s="219" t="s">
        <v>157</v>
      </c>
      <c r="G89" s="217"/>
      <c r="H89" s="220">
        <v>44.799999999999997</v>
      </c>
      <c r="I89" s="221"/>
      <c r="J89" s="217"/>
      <c r="K89" s="217"/>
      <c r="L89" s="222"/>
      <c r="M89" s="223"/>
      <c r="N89" s="224"/>
      <c r="O89" s="224"/>
      <c r="P89" s="224"/>
      <c r="Q89" s="224"/>
      <c r="R89" s="224"/>
      <c r="S89" s="224"/>
      <c r="T89" s="225"/>
      <c r="AT89" s="226" t="s">
        <v>156</v>
      </c>
      <c r="AU89" s="226" t="s">
        <v>74</v>
      </c>
      <c r="AV89" s="9" t="s">
        <v>84</v>
      </c>
      <c r="AW89" s="9" t="s">
        <v>38</v>
      </c>
      <c r="AX89" s="9" t="s">
        <v>74</v>
      </c>
      <c r="AY89" s="226" t="s">
        <v>137</v>
      </c>
    </row>
    <row r="90" s="9" customFormat="1">
      <c r="B90" s="216"/>
      <c r="C90" s="217"/>
      <c r="D90" s="212" t="s">
        <v>156</v>
      </c>
      <c r="E90" s="218" t="s">
        <v>21</v>
      </c>
      <c r="F90" s="219" t="s">
        <v>158</v>
      </c>
      <c r="G90" s="217"/>
      <c r="H90" s="220">
        <v>36.799999999999997</v>
      </c>
      <c r="I90" s="221"/>
      <c r="J90" s="217"/>
      <c r="K90" s="217"/>
      <c r="L90" s="222"/>
      <c r="M90" s="223"/>
      <c r="N90" s="224"/>
      <c r="O90" s="224"/>
      <c r="P90" s="224"/>
      <c r="Q90" s="224"/>
      <c r="R90" s="224"/>
      <c r="S90" s="224"/>
      <c r="T90" s="225"/>
      <c r="AT90" s="226" t="s">
        <v>156</v>
      </c>
      <c r="AU90" s="226" t="s">
        <v>74</v>
      </c>
      <c r="AV90" s="9" t="s">
        <v>84</v>
      </c>
      <c r="AW90" s="9" t="s">
        <v>38</v>
      </c>
      <c r="AX90" s="9" t="s">
        <v>74</v>
      </c>
      <c r="AY90" s="226" t="s">
        <v>137</v>
      </c>
    </row>
    <row r="91" s="11" customFormat="1">
      <c r="B91" s="237"/>
      <c r="C91" s="238"/>
      <c r="D91" s="212" t="s">
        <v>156</v>
      </c>
      <c r="E91" s="239" t="s">
        <v>21</v>
      </c>
      <c r="F91" s="240" t="s">
        <v>160</v>
      </c>
      <c r="G91" s="238"/>
      <c r="H91" s="241">
        <v>163.19999999999999</v>
      </c>
      <c r="I91" s="242"/>
      <c r="J91" s="238"/>
      <c r="K91" s="238"/>
      <c r="L91" s="243"/>
      <c r="M91" s="244"/>
      <c r="N91" s="245"/>
      <c r="O91" s="245"/>
      <c r="P91" s="245"/>
      <c r="Q91" s="245"/>
      <c r="R91" s="245"/>
      <c r="S91" s="245"/>
      <c r="T91" s="246"/>
      <c r="AT91" s="247" t="s">
        <v>156</v>
      </c>
      <c r="AU91" s="247" t="s">
        <v>74</v>
      </c>
      <c r="AV91" s="11" t="s">
        <v>136</v>
      </c>
      <c r="AW91" s="11" t="s">
        <v>38</v>
      </c>
      <c r="AX91" s="11" t="s">
        <v>82</v>
      </c>
      <c r="AY91" s="247" t="s">
        <v>137</v>
      </c>
    </row>
    <row r="92" s="1" customFormat="1" ht="25.5" customHeight="1">
      <c r="B92" s="43"/>
      <c r="C92" s="200" t="s">
        <v>136</v>
      </c>
      <c r="D92" s="200" t="s">
        <v>131</v>
      </c>
      <c r="E92" s="201" t="s">
        <v>161</v>
      </c>
      <c r="F92" s="202" t="s">
        <v>162</v>
      </c>
      <c r="G92" s="203" t="s">
        <v>163</v>
      </c>
      <c r="H92" s="204">
        <v>0.61199999999999999</v>
      </c>
      <c r="I92" s="205"/>
      <c r="J92" s="206">
        <f>ROUND(I92*H92,2)</f>
        <v>0</v>
      </c>
      <c r="K92" s="202" t="s">
        <v>135</v>
      </c>
      <c r="L92" s="69"/>
      <c r="M92" s="207" t="s">
        <v>21</v>
      </c>
      <c r="N92" s="208" t="s">
        <v>45</v>
      </c>
      <c r="O92" s="44"/>
      <c r="P92" s="209">
        <f>O92*H92</f>
        <v>0</v>
      </c>
      <c r="Q92" s="209">
        <v>0</v>
      </c>
      <c r="R92" s="209">
        <f>Q92*H92</f>
        <v>0</v>
      </c>
      <c r="S92" s="209">
        <v>0</v>
      </c>
      <c r="T92" s="210">
        <f>S92*H92</f>
        <v>0</v>
      </c>
      <c r="AR92" s="21" t="s">
        <v>136</v>
      </c>
      <c r="AT92" s="21" t="s">
        <v>131</v>
      </c>
      <c r="AU92" s="21" t="s">
        <v>74</v>
      </c>
      <c r="AY92" s="21" t="s">
        <v>137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21" t="s">
        <v>82</v>
      </c>
      <c r="BK92" s="211">
        <f>ROUND(I92*H92,2)</f>
        <v>0</v>
      </c>
      <c r="BL92" s="21" t="s">
        <v>136</v>
      </c>
      <c r="BM92" s="21" t="s">
        <v>164</v>
      </c>
    </row>
    <row r="93" s="1" customFormat="1">
      <c r="B93" s="43"/>
      <c r="C93" s="71"/>
      <c r="D93" s="212" t="s">
        <v>139</v>
      </c>
      <c r="E93" s="71"/>
      <c r="F93" s="213" t="s">
        <v>165</v>
      </c>
      <c r="G93" s="71"/>
      <c r="H93" s="71"/>
      <c r="I93" s="186"/>
      <c r="J93" s="71"/>
      <c r="K93" s="71"/>
      <c r="L93" s="69"/>
      <c r="M93" s="214"/>
      <c r="N93" s="44"/>
      <c r="O93" s="44"/>
      <c r="P93" s="44"/>
      <c r="Q93" s="44"/>
      <c r="R93" s="44"/>
      <c r="S93" s="44"/>
      <c r="T93" s="92"/>
      <c r="AT93" s="21" t="s">
        <v>139</v>
      </c>
      <c r="AU93" s="21" t="s">
        <v>74</v>
      </c>
    </row>
    <row r="94" s="1" customFormat="1">
      <c r="B94" s="43"/>
      <c r="C94" s="71"/>
      <c r="D94" s="212" t="s">
        <v>141</v>
      </c>
      <c r="E94" s="71"/>
      <c r="F94" s="215" t="s">
        <v>166</v>
      </c>
      <c r="G94" s="71"/>
      <c r="H94" s="71"/>
      <c r="I94" s="186"/>
      <c r="J94" s="71"/>
      <c r="K94" s="71"/>
      <c r="L94" s="69"/>
      <c r="M94" s="214"/>
      <c r="N94" s="44"/>
      <c r="O94" s="44"/>
      <c r="P94" s="44"/>
      <c r="Q94" s="44"/>
      <c r="R94" s="44"/>
      <c r="S94" s="44"/>
      <c r="T94" s="92"/>
      <c r="AT94" s="21" t="s">
        <v>141</v>
      </c>
      <c r="AU94" s="21" t="s">
        <v>74</v>
      </c>
    </row>
    <row r="95" s="1" customFormat="1" ht="16.5" customHeight="1">
      <c r="B95" s="43"/>
      <c r="C95" s="200" t="s">
        <v>167</v>
      </c>
      <c r="D95" s="200" t="s">
        <v>131</v>
      </c>
      <c r="E95" s="201" t="s">
        <v>168</v>
      </c>
      <c r="F95" s="202" t="s">
        <v>169</v>
      </c>
      <c r="G95" s="203" t="s">
        <v>170</v>
      </c>
      <c r="H95" s="204">
        <v>754.55899999999997</v>
      </c>
      <c r="I95" s="205"/>
      <c r="J95" s="206">
        <f>ROUND(I95*H95,2)</f>
        <v>0</v>
      </c>
      <c r="K95" s="202" t="s">
        <v>135</v>
      </c>
      <c r="L95" s="69"/>
      <c r="M95" s="207" t="s">
        <v>21</v>
      </c>
      <c r="N95" s="208" t="s">
        <v>45</v>
      </c>
      <c r="O95" s="44"/>
      <c r="P95" s="209">
        <f>O95*H95</f>
        <v>0</v>
      </c>
      <c r="Q95" s="209">
        <v>0</v>
      </c>
      <c r="R95" s="209">
        <f>Q95*H95</f>
        <v>0</v>
      </c>
      <c r="S95" s="209">
        <v>0</v>
      </c>
      <c r="T95" s="210">
        <f>S95*H95</f>
        <v>0</v>
      </c>
      <c r="AR95" s="21" t="s">
        <v>136</v>
      </c>
      <c r="AT95" s="21" t="s">
        <v>131</v>
      </c>
      <c r="AU95" s="21" t="s">
        <v>74</v>
      </c>
      <c r="AY95" s="21" t="s">
        <v>137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21" t="s">
        <v>82</v>
      </c>
      <c r="BK95" s="211">
        <f>ROUND(I95*H95,2)</f>
        <v>0</v>
      </c>
      <c r="BL95" s="21" t="s">
        <v>136</v>
      </c>
      <c r="BM95" s="21" t="s">
        <v>171</v>
      </c>
    </row>
    <row r="96" s="1" customFormat="1">
      <c r="B96" s="43"/>
      <c r="C96" s="71"/>
      <c r="D96" s="212" t="s">
        <v>139</v>
      </c>
      <c r="E96" s="71"/>
      <c r="F96" s="213" t="s">
        <v>172</v>
      </c>
      <c r="G96" s="71"/>
      <c r="H96" s="71"/>
      <c r="I96" s="186"/>
      <c r="J96" s="71"/>
      <c r="K96" s="71"/>
      <c r="L96" s="69"/>
      <c r="M96" s="214"/>
      <c r="N96" s="44"/>
      <c r="O96" s="44"/>
      <c r="P96" s="44"/>
      <c r="Q96" s="44"/>
      <c r="R96" s="44"/>
      <c r="S96" s="44"/>
      <c r="T96" s="92"/>
      <c r="AT96" s="21" t="s">
        <v>139</v>
      </c>
      <c r="AU96" s="21" t="s">
        <v>74</v>
      </c>
    </row>
    <row r="97" s="10" customFormat="1">
      <c r="B97" s="227"/>
      <c r="C97" s="228"/>
      <c r="D97" s="212" t="s">
        <v>156</v>
      </c>
      <c r="E97" s="229" t="s">
        <v>21</v>
      </c>
      <c r="F97" s="230" t="s">
        <v>173</v>
      </c>
      <c r="G97" s="228"/>
      <c r="H97" s="229" t="s">
        <v>21</v>
      </c>
      <c r="I97" s="231"/>
      <c r="J97" s="228"/>
      <c r="K97" s="228"/>
      <c r="L97" s="232"/>
      <c r="M97" s="233"/>
      <c r="N97" s="234"/>
      <c r="O97" s="234"/>
      <c r="P97" s="234"/>
      <c r="Q97" s="234"/>
      <c r="R97" s="234"/>
      <c r="S97" s="234"/>
      <c r="T97" s="235"/>
      <c r="AT97" s="236" t="s">
        <v>156</v>
      </c>
      <c r="AU97" s="236" t="s">
        <v>74</v>
      </c>
      <c r="AV97" s="10" t="s">
        <v>82</v>
      </c>
      <c r="AW97" s="10" t="s">
        <v>38</v>
      </c>
      <c r="AX97" s="10" t="s">
        <v>74</v>
      </c>
      <c r="AY97" s="236" t="s">
        <v>137</v>
      </c>
    </row>
    <row r="98" s="9" customFormat="1">
      <c r="B98" s="216"/>
      <c r="C98" s="217"/>
      <c r="D98" s="212" t="s">
        <v>156</v>
      </c>
      <c r="E98" s="218" t="s">
        <v>21</v>
      </c>
      <c r="F98" s="219" t="s">
        <v>174</v>
      </c>
      <c r="G98" s="217"/>
      <c r="H98" s="220">
        <v>754.55899999999997</v>
      </c>
      <c r="I98" s="221"/>
      <c r="J98" s="217"/>
      <c r="K98" s="217"/>
      <c r="L98" s="222"/>
      <c r="M98" s="223"/>
      <c r="N98" s="224"/>
      <c r="O98" s="224"/>
      <c r="P98" s="224"/>
      <c r="Q98" s="224"/>
      <c r="R98" s="224"/>
      <c r="S98" s="224"/>
      <c r="T98" s="225"/>
      <c r="AT98" s="226" t="s">
        <v>156</v>
      </c>
      <c r="AU98" s="226" t="s">
        <v>74</v>
      </c>
      <c r="AV98" s="9" t="s">
        <v>84</v>
      </c>
      <c r="AW98" s="9" t="s">
        <v>38</v>
      </c>
      <c r="AX98" s="9" t="s">
        <v>82</v>
      </c>
      <c r="AY98" s="226" t="s">
        <v>137</v>
      </c>
    </row>
    <row r="99" s="1" customFormat="1" ht="16.5" customHeight="1">
      <c r="B99" s="43"/>
      <c r="C99" s="200" t="s">
        <v>175</v>
      </c>
      <c r="D99" s="200" t="s">
        <v>131</v>
      </c>
      <c r="E99" s="201" t="s">
        <v>176</v>
      </c>
      <c r="F99" s="202" t="s">
        <v>177</v>
      </c>
      <c r="G99" s="203" t="s">
        <v>178</v>
      </c>
      <c r="H99" s="204">
        <v>952</v>
      </c>
      <c r="I99" s="205"/>
      <c r="J99" s="206">
        <f>ROUND(I99*H99,2)</f>
        <v>0</v>
      </c>
      <c r="K99" s="202" t="s">
        <v>135</v>
      </c>
      <c r="L99" s="69"/>
      <c r="M99" s="207" t="s">
        <v>21</v>
      </c>
      <c r="N99" s="208" t="s">
        <v>45</v>
      </c>
      <c r="O99" s="44"/>
      <c r="P99" s="209">
        <f>O99*H99</f>
        <v>0</v>
      </c>
      <c r="Q99" s="209">
        <v>0</v>
      </c>
      <c r="R99" s="209">
        <f>Q99*H99</f>
        <v>0</v>
      </c>
      <c r="S99" s="209">
        <v>0</v>
      </c>
      <c r="T99" s="210">
        <f>S99*H99</f>
        <v>0</v>
      </c>
      <c r="AR99" s="21" t="s">
        <v>136</v>
      </c>
      <c r="AT99" s="21" t="s">
        <v>131</v>
      </c>
      <c r="AU99" s="21" t="s">
        <v>74</v>
      </c>
      <c r="AY99" s="21" t="s">
        <v>137</v>
      </c>
      <c r="BE99" s="211">
        <f>IF(N99="základní",J99,0)</f>
        <v>0</v>
      </c>
      <c r="BF99" s="211">
        <f>IF(N99="snížená",J99,0)</f>
        <v>0</v>
      </c>
      <c r="BG99" s="211">
        <f>IF(N99="zákl. přenesená",J99,0)</f>
        <v>0</v>
      </c>
      <c r="BH99" s="211">
        <f>IF(N99="sníž. přenesená",J99,0)</f>
        <v>0</v>
      </c>
      <c r="BI99" s="211">
        <f>IF(N99="nulová",J99,0)</f>
        <v>0</v>
      </c>
      <c r="BJ99" s="21" t="s">
        <v>82</v>
      </c>
      <c r="BK99" s="211">
        <f>ROUND(I99*H99,2)</f>
        <v>0</v>
      </c>
      <c r="BL99" s="21" t="s">
        <v>136</v>
      </c>
      <c r="BM99" s="21" t="s">
        <v>179</v>
      </c>
    </row>
    <row r="100" s="1" customFormat="1">
      <c r="B100" s="43"/>
      <c r="C100" s="71"/>
      <c r="D100" s="212" t="s">
        <v>139</v>
      </c>
      <c r="E100" s="71"/>
      <c r="F100" s="213" t="s">
        <v>180</v>
      </c>
      <c r="G100" s="71"/>
      <c r="H100" s="71"/>
      <c r="I100" s="186"/>
      <c r="J100" s="71"/>
      <c r="K100" s="71"/>
      <c r="L100" s="69"/>
      <c r="M100" s="214"/>
      <c r="N100" s="44"/>
      <c r="O100" s="44"/>
      <c r="P100" s="44"/>
      <c r="Q100" s="44"/>
      <c r="R100" s="44"/>
      <c r="S100" s="44"/>
      <c r="T100" s="92"/>
      <c r="AT100" s="21" t="s">
        <v>139</v>
      </c>
      <c r="AU100" s="21" t="s">
        <v>74</v>
      </c>
    </row>
    <row r="101" s="10" customFormat="1">
      <c r="B101" s="227"/>
      <c r="C101" s="228"/>
      <c r="D101" s="212" t="s">
        <v>156</v>
      </c>
      <c r="E101" s="229" t="s">
        <v>21</v>
      </c>
      <c r="F101" s="230" t="s">
        <v>181</v>
      </c>
      <c r="G101" s="228"/>
      <c r="H101" s="229" t="s">
        <v>21</v>
      </c>
      <c r="I101" s="231"/>
      <c r="J101" s="228"/>
      <c r="K101" s="228"/>
      <c r="L101" s="232"/>
      <c r="M101" s="233"/>
      <c r="N101" s="234"/>
      <c r="O101" s="234"/>
      <c r="P101" s="234"/>
      <c r="Q101" s="234"/>
      <c r="R101" s="234"/>
      <c r="S101" s="234"/>
      <c r="T101" s="235"/>
      <c r="AT101" s="236" t="s">
        <v>156</v>
      </c>
      <c r="AU101" s="236" t="s">
        <v>74</v>
      </c>
      <c r="AV101" s="10" t="s">
        <v>82</v>
      </c>
      <c r="AW101" s="10" t="s">
        <v>38</v>
      </c>
      <c r="AX101" s="10" t="s">
        <v>74</v>
      </c>
      <c r="AY101" s="236" t="s">
        <v>137</v>
      </c>
    </row>
    <row r="102" s="9" customFormat="1">
      <c r="B102" s="216"/>
      <c r="C102" s="217"/>
      <c r="D102" s="212" t="s">
        <v>156</v>
      </c>
      <c r="E102" s="218" t="s">
        <v>21</v>
      </c>
      <c r="F102" s="219" t="s">
        <v>182</v>
      </c>
      <c r="G102" s="217"/>
      <c r="H102" s="220">
        <v>392</v>
      </c>
      <c r="I102" s="221"/>
      <c r="J102" s="217"/>
      <c r="K102" s="217"/>
      <c r="L102" s="222"/>
      <c r="M102" s="223"/>
      <c r="N102" s="224"/>
      <c r="O102" s="224"/>
      <c r="P102" s="224"/>
      <c r="Q102" s="224"/>
      <c r="R102" s="224"/>
      <c r="S102" s="224"/>
      <c r="T102" s="225"/>
      <c r="AT102" s="226" t="s">
        <v>156</v>
      </c>
      <c r="AU102" s="226" t="s">
        <v>74</v>
      </c>
      <c r="AV102" s="9" t="s">
        <v>84</v>
      </c>
      <c r="AW102" s="9" t="s">
        <v>38</v>
      </c>
      <c r="AX102" s="9" t="s">
        <v>74</v>
      </c>
      <c r="AY102" s="226" t="s">
        <v>137</v>
      </c>
    </row>
    <row r="103" s="9" customFormat="1">
      <c r="B103" s="216"/>
      <c r="C103" s="217"/>
      <c r="D103" s="212" t="s">
        <v>156</v>
      </c>
      <c r="E103" s="218" t="s">
        <v>21</v>
      </c>
      <c r="F103" s="219" t="s">
        <v>183</v>
      </c>
      <c r="G103" s="217"/>
      <c r="H103" s="220">
        <v>280</v>
      </c>
      <c r="I103" s="221"/>
      <c r="J103" s="217"/>
      <c r="K103" s="217"/>
      <c r="L103" s="222"/>
      <c r="M103" s="223"/>
      <c r="N103" s="224"/>
      <c r="O103" s="224"/>
      <c r="P103" s="224"/>
      <c r="Q103" s="224"/>
      <c r="R103" s="224"/>
      <c r="S103" s="224"/>
      <c r="T103" s="225"/>
      <c r="AT103" s="226" t="s">
        <v>156</v>
      </c>
      <c r="AU103" s="226" t="s">
        <v>74</v>
      </c>
      <c r="AV103" s="9" t="s">
        <v>84</v>
      </c>
      <c r="AW103" s="9" t="s">
        <v>38</v>
      </c>
      <c r="AX103" s="9" t="s">
        <v>74</v>
      </c>
      <c r="AY103" s="226" t="s">
        <v>137</v>
      </c>
    </row>
    <row r="104" s="9" customFormat="1">
      <c r="B104" s="216"/>
      <c r="C104" s="217"/>
      <c r="D104" s="212" t="s">
        <v>156</v>
      </c>
      <c r="E104" s="218" t="s">
        <v>21</v>
      </c>
      <c r="F104" s="219" t="s">
        <v>184</v>
      </c>
      <c r="G104" s="217"/>
      <c r="H104" s="220">
        <v>280</v>
      </c>
      <c r="I104" s="221"/>
      <c r="J104" s="217"/>
      <c r="K104" s="217"/>
      <c r="L104" s="222"/>
      <c r="M104" s="223"/>
      <c r="N104" s="224"/>
      <c r="O104" s="224"/>
      <c r="P104" s="224"/>
      <c r="Q104" s="224"/>
      <c r="R104" s="224"/>
      <c r="S104" s="224"/>
      <c r="T104" s="225"/>
      <c r="AT104" s="226" t="s">
        <v>156</v>
      </c>
      <c r="AU104" s="226" t="s">
        <v>74</v>
      </c>
      <c r="AV104" s="9" t="s">
        <v>84</v>
      </c>
      <c r="AW104" s="9" t="s">
        <v>38</v>
      </c>
      <c r="AX104" s="9" t="s">
        <v>74</v>
      </c>
      <c r="AY104" s="226" t="s">
        <v>137</v>
      </c>
    </row>
    <row r="105" s="11" customFormat="1">
      <c r="B105" s="237"/>
      <c r="C105" s="238"/>
      <c r="D105" s="212" t="s">
        <v>156</v>
      </c>
      <c r="E105" s="239" t="s">
        <v>21</v>
      </c>
      <c r="F105" s="240" t="s">
        <v>160</v>
      </c>
      <c r="G105" s="238"/>
      <c r="H105" s="241">
        <v>952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AT105" s="247" t="s">
        <v>156</v>
      </c>
      <c r="AU105" s="247" t="s">
        <v>74</v>
      </c>
      <c r="AV105" s="11" t="s">
        <v>136</v>
      </c>
      <c r="AW105" s="11" t="s">
        <v>38</v>
      </c>
      <c r="AX105" s="11" t="s">
        <v>82</v>
      </c>
      <c r="AY105" s="247" t="s">
        <v>137</v>
      </c>
    </row>
    <row r="106" s="1" customFormat="1" ht="16.5" customHeight="1">
      <c r="B106" s="43"/>
      <c r="C106" s="200" t="s">
        <v>185</v>
      </c>
      <c r="D106" s="200" t="s">
        <v>131</v>
      </c>
      <c r="E106" s="201" t="s">
        <v>186</v>
      </c>
      <c r="F106" s="202" t="s">
        <v>187</v>
      </c>
      <c r="G106" s="203" t="s">
        <v>188</v>
      </c>
      <c r="H106" s="204">
        <v>1207.2940000000001</v>
      </c>
      <c r="I106" s="205"/>
      <c r="J106" s="206">
        <f>ROUND(I106*H106,2)</f>
        <v>0</v>
      </c>
      <c r="K106" s="202" t="s">
        <v>135</v>
      </c>
      <c r="L106" s="69"/>
      <c r="M106" s="207" t="s">
        <v>21</v>
      </c>
      <c r="N106" s="208" t="s">
        <v>45</v>
      </c>
      <c r="O106" s="44"/>
      <c r="P106" s="209">
        <f>O106*H106</f>
        <v>0</v>
      </c>
      <c r="Q106" s="209">
        <v>0</v>
      </c>
      <c r="R106" s="209">
        <f>Q106*H106</f>
        <v>0</v>
      </c>
      <c r="S106" s="209">
        <v>0</v>
      </c>
      <c r="T106" s="210">
        <f>S106*H106</f>
        <v>0</v>
      </c>
      <c r="AR106" s="21" t="s">
        <v>189</v>
      </c>
      <c r="AT106" s="21" t="s">
        <v>131</v>
      </c>
      <c r="AU106" s="21" t="s">
        <v>74</v>
      </c>
      <c r="AY106" s="21" t="s">
        <v>137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21" t="s">
        <v>82</v>
      </c>
      <c r="BK106" s="211">
        <f>ROUND(I106*H106,2)</f>
        <v>0</v>
      </c>
      <c r="BL106" s="21" t="s">
        <v>189</v>
      </c>
      <c r="BM106" s="21" t="s">
        <v>190</v>
      </c>
    </row>
    <row r="107" s="1" customFormat="1">
      <c r="B107" s="43"/>
      <c r="C107" s="71"/>
      <c r="D107" s="212" t="s">
        <v>139</v>
      </c>
      <c r="E107" s="71"/>
      <c r="F107" s="213" t="s">
        <v>191</v>
      </c>
      <c r="G107" s="71"/>
      <c r="H107" s="71"/>
      <c r="I107" s="186"/>
      <c r="J107" s="71"/>
      <c r="K107" s="71"/>
      <c r="L107" s="69"/>
      <c r="M107" s="214"/>
      <c r="N107" s="44"/>
      <c r="O107" s="44"/>
      <c r="P107" s="44"/>
      <c r="Q107" s="44"/>
      <c r="R107" s="44"/>
      <c r="S107" s="44"/>
      <c r="T107" s="92"/>
      <c r="AT107" s="21" t="s">
        <v>139</v>
      </c>
      <c r="AU107" s="21" t="s">
        <v>74</v>
      </c>
    </row>
    <row r="108" s="10" customFormat="1">
      <c r="B108" s="227"/>
      <c r="C108" s="228"/>
      <c r="D108" s="212" t="s">
        <v>156</v>
      </c>
      <c r="E108" s="229" t="s">
        <v>21</v>
      </c>
      <c r="F108" s="230" t="s">
        <v>192</v>
      </c>
      <c r="G108" s="228"/>
      <c r="H108" s="229" t="s">
        <v>21</v>
      </c>
      <c r="I108" s="231"/>
      <c r="J108" s="228"/>
      <c r="K108" s="228"/>
      <c r="L108" s="232"/>
      <c r="M108" s="233"/>
      <c r="N108" s="234"/>
      <c r="O108" s="234"/>
      <c r="P108" s="234"/>
      <c r="Q108" s="234"/>
      <c r="R108" s="234"/>
      <c r="S108" s="234"/>
      <c r="T108" s="235"/>
      <c r="AT108" s="236" t="s">
        <v>156</v>
      </c>
      <c r="AU108" s="236" t="s">
        <v>74</v>
      </c>
      <c r="AV108" s="10" t="s">
        <v>82</v>
      </c>
      <c r="AW108" s="10" t="s">
        <v>38</v>
      </c>
      <c r="AX108" s="10" t="s">
        <v>74</v>
      </c>
      <c r="AY108" s="236" t="s">
        <v>137</v>
      </c>
    </row>
    <row r="109" s="9" customFormat="1">
      <c r="B109" s="216"/>
      <c r="C109" s="217"/>
      <c r="D109" s="212" t="s">
        <v>156</v>
      </c>
      <c r="E109" s="218" t="s">
        <v>21</v>
      </c>
      <c r="F109" s="219" t="s">
        <v>193</v>
      </c>
      <c r="G109" s="217"/>
      <c r="H109" s="220">
        <v>1207.2940000000001</v>
      </c>
      <c r="I109" s="221"/>
      <c r="J109" s="217"/>
      <c r="K109" s="217"/>
      <c r="L109" s="222"/>
      <c r="M109" s="223"/>
      <c r="N109" s="224"/>
      <c r="O109" s="224"/>
      <c r="P109" s="224"/>
      <c r="Q109" s="224"/>
      <c r="R109" s="224"/>
      <c r="S109" s="224"/>
      <c r="T109" s="225"/>
      <c r="AT109" s="226" t="s">
        <v>156</v>
      </c>
      <c r="AU109" s="226" t="s">
        <v>74</v>
      </c>
      <c r="AV109" s="9" t="s">
        <v>84</v>
      </c>
      <c r="AW109" s="9" t="s">
        <v>38</v>
      </c>
      <c r="AX109" s="9" t="s">
        <v>82</v>
      </c>
      <c r="AY109" s="226" t="s">
        <v>137</v>
      </c>
    </row>
    <row r="110" s="1" customFormat="1" ht="16.5" customHeight="1">
      <c r="B110" s="43"/>
      <c r="C110" s="200" t="s">
        <v>194</v>
      </c>
      <c r="D110" s="200" t="s">
        <v>131</v>
      </c>
      <c r="E110" s="201" t="s">
        <v>195</v>
      </c>
      <c r="F110" s="202" t="s">
        <v>196</v>
      </c>
      <c r="G110" s="203" t="s">
        <v>188</v>
      </c>
      <c r="H110" s="204">
        <v>603.64700000000005</v>
      </c>
      <c r="I110" s="205"/>
      <c r="J110" s="206">
        <f>ROUND(I110*H110,2)</f>
        <v>0</v>
      </c>
      <c r="K110" s="202" t="s">
        <v>135</v>
      </c>
      <c r="L110" s="69"/>
      <c r="M110" s="207" t="s">
        <v>21</v>
      </c>
      <c r="N110" s="208" t="s">
        <v>45</v>
      </c>
      <c r="O110" s="44"/>
      <c r="P110" s="209">
        <f>O110*H110</f>
        <v>0</v>
      </c>
      <c r="Q110" s="209">
        <v>0</v>
      </c>
      <c r="R110" s="209">
        <f>Q110*H110</f>
        <v>0</v>
      </c>
      <c r="S110" s="209">
        <v>0</v>
      </c>
      <c r="T110" s="210">
        <f>S110*H110</f>
        <v>0</v>
      </c>
      <c r="AR110" s="21" t="s">
        <v>189</v>
      </c>
      <c r="AT110" s="21" t="s">
        <v>131</v>
      </c>
      <c r="AU110" s="21" t="s">
        <v>74</v>
      </c>
      <c r="AY110" s="21" t="s">
        <v>137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21" t="s">
        <v>82</v>
      </c>
      <c r="BK110" s="211">
        <f>ROUND(I110*H110,2)</f>
        <v>0</v>
      </c>
      <c r="BL110" s="21" t="s">
        <v>189</v>
      </c>
      <c r="BM110" s="21" t="s">
        <v>197</v>
      </c>
    </row>
    <row r="111" s="1" customFormat="1">
      <c r="B111" s="43"/>
      <c r="C111" s="71"/>
      <c r="D111" s="212" t="s">
        <v>139</v>
      </c>
      <c r="E111" s="71"/>
      <c r="F111" s="213" t="s">
        <v>198</v>
      </c>
      <c r="G111" s="71"/>
      <c r="H111" s="71"/>
      <c r="I111" s="186"/>
      <c r="J111" s="71"/>
      <c r="K111" s="71"/>
      <c r="L111" s="69"/>
      <c r="M111" s="214"/>
      <c r="N111" s="44"/>
      <c r="O111" s="44"/>
      <c r="P111" s="44"/>
      <c r="Q111" s="44"/>
      <c r="R111" s="44"/>
      <c r="S111" s="44"/>
      <c r="T111" s="92"/>
      <c r="AT111" s="21" t="s">
        <v>139</v>
      </c>
      <c r="AU111" s="21" t="s">
        <v>74</v>
      </c>
    </row>
    <row r="112" s="10" customFormat="1">
      <c r="B112" s="227"/>
      <c r="C112" s="228"/>
      <c r="D112" s="212" t="s">
        <v>156</v>
      </c>
      <c r="E112" s="229" t="s">
        <v>21</v>
      </c>
      <c r="F112" s="230" t="s">
        <v>199</v>
      </c>
      <c r="G112" s="228"/>
      <c r="H112" s="229" t="s">
        <v>21</v>
      </c>
      <c r="I112" s="231"/>
      <c r="J112" s="228"/>
      <c r="K112" s="228"/>
      <c r="L112" s="232"/>
      <c r="M112" s="233"/>
      <c r="N112" s="234"/>
      <c r="O112" s="234"/>
      <c r="P112" s="234"/>
      <c r="Q112" s="234"/>
      <c r="R112" s="234"/>
      <c r="S112" s="234"/>
      <c r="T112" s="235"/>
      <c r="AT112" s="236" t="s">
        <v>156</v>
      </c>
      <c r="AU112" s="236" t="s">
        <v>74</v>
      </c>
      <c r="AV112" s="10" t="s">
        <v>82</v>
      </c>
      <c r="AW112" s="10" t="s">
        <v>38</v>
      </c>
      <c r="AX112" s="10" t="s">
        <v>74</v>
      </c>
      <c r="AY112" s="236" t="s">
        <v>137</v>
      </c>
    </row>
    <row r="113" s="9" customFormat="1">
      <c r="B113" s="216"/>
      <c r="C113" s="217"/>
      <c r="D113" s="212" t="s">
        <v>156</v>
      </c>
      <c r="E113" s="218" t="s">
        <v>21</v>
      </c>
      <c r="F113" s="219" t="s">
        <v>200</v>
      </c>
      <c r="G113" s="217"/>
      <c r="H113" s="220">
        <v>603.64700000000005</v>
      </c>
      <c r="I113" s="221"/>
      <c r="J113" s="217"/>
      <c r="K113" s="217"/>
      <c r="L113" s="222"/>
      <c r="M113" s="223"/>
      <c r="N113" s="224"/>
      <c r="O113" s="224"/>
      <c r="P113" s="224"/>
      <c r="Q113" s="224"/>
      <c r="R113" s="224"/>
      <c r="S113" s="224"/>
      <c r="T113" s="225"/>
      <c r="AT113" s="226" t="s">
        <v>156</v>
      </c>
      <c r="AU113" s="226" t="s">
        <v>74</v>
      </c>
      <c r="AV113" s="9" t="s">
        <v>84</v>
      </c>
      <c r="AW113" s="9" t="s">
        <v>38</v>
      </c>
      <c r="AX113" s="9" t="s">
        <v>82</v>
      </c>
      <c r="AY113" s="226" t="s">
        <v>137</v>
      </c>
    </row>
    <row r="114" s="1" customFormat="1" ht="16.5" customHeight="1">
      <c r="B114" s="43"/>
      <c r="C114" s="200" t="s">
        <v>201</v>
      </c>
      <c r="D114" s="200" t="s">
        <v>131</v>
      </c>
      <c r="E114" s="201" t="s">
        <v>202</v>
      </c>
      <c r="F114" s="202" t="s">
        <v>203</v>
      </c>
      <c r="G114" s="203" t="s">
        <v>188</v>
      </c>
      <c r="H114" s="204">
        <v>0.5</v>
      </c>
      <c r="I114" s="205"/>
      <c r="J114" s="206">
        <f>ROUND(I114*H114,2)</f>
        <v>0</v>
      </c>
      <c r="K114" s="202" t="s">
        <v>135</v>
      </c>
      <c r="L114" s="69"/>
      <c r="M114" s="207" t="s">
        <v>21</v>
      </c>
      <c r="N114" s="208" t="s">
        <v>45</v>
      </c>
      <c r="O114" s="44"/>
      <c r="P114" s="209">
        <f>O114*H114</f>
        <v>0</v>
      </c>
      <c r="Q114" s="209">
        <v>0</v>
      </c>
      <c r="R114" s="209">
        <f>Q114*H114</f>
        <v>0</v>
      </c>
      <c r="S114" s="209">
        <v>0</v>
      </c>
      <c r="T114" s="210">
        <f>S114*H114</f>
        <v>0</v>
      </c>
      <c r="AR114" s="21" t="s">
        <v>189</v>
      </c>
      <c r="AT114" s="21" t="s">
        <v>131</v>
      </c>
      <c r="AU114" s="21" t="s">
        <v>74</v>
      </c>
      <c r="AY114" s="21" t="s">
        <v>137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21" t="s">
        <v>82</v>
      </c>
      <c r="BK114" s="211">
        <f>ROUND(I114*H114,2)</f>
        <v>0</v>
      </c>
      <c r="BL114" s="21" t="s">
        <v>189</v>
      </c>
      <c r="BM114" s="21" t="s">
        <v>204</v>
      </c>
    </row>
    <row r="115" s="1" customFormat="1">
      <c r="B115" s="43"/>
      <c r="C115" s="71"/>
      <c r="D115" s="212" t="s">
        <v>139</v>
      </c>
      <c r="E115" s="71"/>
      <c r="F115" s="213" t="s">
        <v>205</v>
      </c>
      <c r="G115" s="71"/>
      <c r="H115" s="71"/>
      <c r="I115" s="186"/>
      <c r="J115" s="71"/>
      <c r="K115" s="71"/>
      <c r="L115" s="69"/>
      <c r="M115" s="214"/>
      <c r="N115" s="44"/>
      <c r="O115" s="44"/>
      <c r="P115" s="44"/>
      <c r="Q115" s="44"/>
      <c r="R115" s="44"/>
      <c r="S115" s="44"/>
      <c r="T115" s="92"/>
      <c r="AT115" s="21" t="s">
        <v>139</v>
      </c>
      <c r="AU115" s="21" t="s">
        <v>74</v>
      </c>
    </row>
    <row r="116" s="1" customFormat="1" ht="25.5" customHeight="1">
      <c r="B116" s="43"/>
      <c r="C116" s="200" t="s">
        <v>206</v>
      </c>
      <c r="D116" s="200" t="s">
        <v>131</v>
      </c>
      <c r="E116" s="201" t="s">
        <v>207</v>
      </c>
      <c r="F116" s="202" t="s">
        <v>208</v>
      </c>
      <c r="G116" s="203" t="s">
        <v>163</v>
      </c>
      <c r="H116" s="204">
        <v>0.55100000000000005</v>
      </c>
      <c r="I116" s="205"/>
      <c r="J116" s="206">
        <f>ROUND(I116*H116,2)</f>
        <v>0</v>
      </c>
      <c r="K116" s="202" t="s">
        <v>135</v>
      </c>
      <c r="L116" s="69"/>
      <c r="M116" s="207" t="s">
        <v>21</v>
      </c>
      <c r="N116" s="208" t="s">
        <v>45</v>
      </c>
      <c r="O116" s="44"/>
      <c r="P116" s="209">
        <f>O116*H116</f>
        <v>0</v>
      </c>
      <c r="Q116" s="209">
        <v>0</v>
      </c>
      <c r="R116" s="209">
        <f>Q116*H116</f>
        <v>0</v>
      </c>
      <c r="S116" s="209">
        <v>0</v>
      </c>
      <c r="T116" s="210">
        <f>S116*H116</f>
        <v>0</v>
      </c>
      <c r="AR116" s="21" t="s">
        <v>136</v>
      </c>
      <c r="AT116" s="21" t="s">
        <v>131</v>
      </c>
      <c r="AU116" s="21" t="s">
        <v>74</v>
      </c>
      <c r="AY116" s="21" t="s">
        <v>137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21" t="s">
        <v>82</v>
      </c>
      <c r="BK116" s="211">
        <f>ROUND(I116*H116,2)</f>
        <v>0</v>
      </c>
      <c r="BL116" s="21" t="s">
        <v>136</v>
      </c>
      <c r="BM116" s="21" t="s">
        <v>209</v>
      </c>
    </row>
    <row r="117" s="1" customFormat="1">
      <c r="B117" s="43"/>
      <c r="C117" s="71"/>
      <c r="D117" s="212" t="s">
        <v>139</v>
      </c>
      <c r="E117" s="71"/>
      <c r="F117" s="213" t="s">
        <v>210</v>
      </c>
      <c r="G117" s="71"/>
      <c r="H117" s="71"/>
      <c r="I117" s="186"/>
      <c r="J117" s="71"/>
      <c r="K117" s="71"/>
      <c r="L117" s="69"/>
      <c r="M117" s="214"/>
      <c r="N117" s="44"/>
      <c r="O117" s="44"/>
      <c r="P117" s="44"/>
      <c r="Q117" s="44"/>
      <c r="R117" s="44"/>
      <c r="S117" s="44"/>
      <c r="T117" s="92"/>
      <c r="AT117" s="21" t="s">
        <v>139</v>
      </c>
      <c r="AU117" s="21" t="s">
        <v>74</v>
      </c>
    </row>
    <row r="118" s="1" customFormat="1">
      <c r="B118" s="43"/>
      <c r="C118" s="71"/>
      <c r="D118" s="212" t="s">
        <v>141</v>
      </c>
      <c r="E118" s="71"/>
      <c r="F118" s="215" t="s">
        <v>211</v>
      </c>
      <c r="G118" s="71"/>
      <c r="H118" s="71"/>
      <c r="I118" s="186"/>
      <c r="J118" s="71"/>
      <c r="K118" s="71"/>
      <c r="L118" s="69"/>
      <c r="M118" s="214"/>
      <c r="N118" s="44"/>
      <c r="O118" s="44"/>
      <c r="P118" s="44"/>
      <c r="Q118" s="44"/>
      <c r="R118" s="44"/>
      <c r="S118" s="44"/>
      <c r="T118" s="92"/>
      <c r="AT118" s="21" t="s">
        <v>141</v>
      </c>
      <c r="AU118" s="21" t="s">
        <v>74</v>
      </c>
    </row>
    <row r="119" s="1" customFormat="1" ht="25.5" customHeight="1">
      <c r="B119" s="43"/>
      <c r="C119" s="200" t="s">
        <v>212</v>
      </c>
      <c r="D119" s="200" t="s">
        <v>131</v>
      </c>
      <c r="E119" s="201" t="s">
        <v>213</v>
      </c>
      <c r="F119" s="202" t="s">
        <v>214</v>
      </c>
      <c r="G119" s="203" t="s">
        <v>163</v>
      </c>
      <c r="H119" s="204">
        <v>0.060999999999999999</v>
      </c>
      <c r="I119" s="205"/>
      <c r="J119" s="206">
        <f>ROUND(I119*H119,2)</f>
        <v>0</v>
      </c>
      <c r="K119" s="202" t="s">
        <v>135</v>
      </c>
      <c r="L119" s="69"/>
      <c r="M119" s="207" t="s">
        <v>21</v>
      </c>
      <c r="N119" s="208" t="s">
        <v>45</v>
      </c>
      <c r="O119" s="44"/>
      <c r="P119" s="209">
        <f>O119*H119</f>
        <v>0</v>
      </c>
      <c r="Q119" s="209">
        <v>0</v>
      </c>
      <c r="R119" s="209">
        <f>Q119*H119</f>
        <v>0</v>
      </c>
      <c r="S119" s="209">
        <v>0</v>
      </c>
      <c r="T119" s="210">
        <f>S119*H119</f>
        <v>0</v>
      </c>
      <c r="AR119" s="21" t="s">
        <v>136</v>
      </c>
      <c r="AT119" s="21" t="s">
        <v>131</v>
      </c>
      <c r="AU119" s="21" t="s">
        <v>74</v>
      </c>
      <c r="AY119" s="21" t="s">
        <v>137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21" t="s">
        <v>82</v>
      </c>
      <c r="BK119" s="211">
        <f>ROUND(I119*H119,2)</f>
        <v>0</v>
      </c>
      <c r="BL119" s="21" t="s">
        <v>136</v>
      </c>
      <c r="BM119" s="21" t="s">
        <v>215</v>
      </c>
    </row>
    <row r="120" s="1" customFormat="1">
      <c r="B120" s="43"/>
      <c r="C120" s="71"/>
      <c r="D120" s="212" t="s">
        <v>139</v>
      </c>
      <c r="E120" s="71"/>
      <c r="F120" s="213" t="s">
        <v>216</v>
      </c>
      <c r="G120" s="71"/>
      <c r="H120" s="71"/>
      <c r="I120" s="186"/>
      <c r="J120" s="71"/>
      <c r="K120" s="71"/>
      <c r="L120" s="69"/>
      <c r="M120" s="214"/>
      <c r="N120" s="44"/>
      <c r="O120" s="44"/>
      <c r="P120" s="44"/>
      <c r="Q120" s="44"/>
      <c r="R120" s="44"/>
      <c r="S120" s="44"/>
      <c r="T120" s="92"/>
      <c r="AT120" s="21" t="s">
        <v>139</v>
      </c>
      <c r="AU120" s="21" t="s">
        <v>74</v>
      </c>
    </row>
    <row r="121" s="1" customFormat="1">
      <c r="B121" s="43"/>
      <c r="C121" s="71"/>
      <c r="D121" s="212" t="s">
        <v>141</v>
      </c>
      <c r="E121" s="71"/>
      <c r="F121" s="215" t="s">
        <v>217</v>
      </c>
      <c r="G121" s="71"/>
      <c r="H121" s="71"/>
      <c r="I121" s="186"/>
      <c r="J121" s="71"/>
      <c r="K121" s="71"/>
      <c r="L121" s="69"/>
      <c r="M121" s="214"/>
      <c r="N121" s="44"/>
      <c r="O121" s="44"/>
      <c r="P121" s="44"/>
      <c r="Q121" s="44"/>
      <c r="R121" s="44"/>
      <c r="S121" s="44"/>
      <c r="T121" s="92"/>
      <c r="AT121" s="21" t="s">
        <v>141</v>
      </c>
      <c r="AU121" s="21" t="s">
        <v>74</v>
      </c>
    </row>
    <row r="122" s="1" customFormat="1" ht="25.5" customHeight="1">
      <c r="B122" s="43"/>
      <c r="C122" s="200" t="s">
        <v>218</v>
      </c>
      <c r="D122" s="200" t="s">
        <v>131</v>
      </c>
      <c r="E122" s="201" t="s">
        <v>219</v>
      </c>
      <c r="F122" s="202" t="s">
        <v>220</v>
      </c>
      <c r="G122" s="203" t="s">
        <v>152</v>
      </c>
      <c r="H122" s="204">
        <v>140</v>
      </c>
      <c r="I122" s="205"/>
      <c r="J122" s="206">
        <f>ROUND(I122*H122,2)</f>
        <v>0</v>
      </c>
      <c r="K122" s="202" t="s">
        <v>135</v>
      </c>
      <c r="L122" s="69"/>
      <c r="M122" s="207" t="s">
        <v>21</v>
      </c>
      <c r="N122" s="208" t="s">
        <v>45</v>
      </c>
      <c r="O122" s="44"/>
      <c r="P122" s="209">
        <f>O122*H122</f>
        <v>0</v>
      </c>
      <c r="Q122" s="209">
        <v>0</v>
      </c>
      <c r="R122" s="209">
        <f>Q122*H122</f>
        <v>0</v>
      </c>
      <c r="S122" s="209">
        <v>0</v>
      </c>
      <c r="T122" s="210">
        <f>S122*H122</f>
        <v>0</v>
      </c>
      <c r="AR122" s="21" t="s">
        <v>136</v>
      </c>
      <c r="AT122" s="21" t="s">
        <v>131</v>
      </c>
      <c r="AU122" s="21" t="s">
        <v>74</v>
      </c>
      <c r="AY122" s="21" t="s">
        <v>137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21" t="s">
        <v>82</v>
      </c>
      <c r="BK122" s="211">
        <f>ROUND(I122*H122,2)</f>
        <v>0</v>
      </c>
      <c r="BL122" s="21" t="s">
        <v>136</v>
      </c>
      <c r="BM122" s="21" t="s">
        <v>221</v>
      </c>
    </row>
    <row r="123" s="1" customFormat="1">
      <c r="B123" s="43"/>
      <c r="C123" s="71"/>
      <c r="D123" s="212" t="s">
        <v>139</v>
      </c>
      <c r="E123" s="71"/>
      <c r="F123" s="213" t="s">
        <v>222</v>
      </c>
      <c r="G123" s="71"/>
      <c r="H123" s="71"/>
      <c r="I123" s="186"/>
      <c r="J123" s="71"/>
      <c r="K123" s="71"/>
      <c r="L123" s="69"/>
      <c r="M123" s="214"/>
      <c r="N123" s="44"/>
      <c r="O123" s="44"/>
      <c r="P123" s="44"/>
      <c r="Q123" s="44"/>
      <c r="R123" s="44"/>
      <c r="S123" s="44"/>
      <c r="T123" s="92"/>
      <c r="AT123" s="21" t="s">
        <v>139</v>
      </c>
      <c r="AU123" s="21" t="s">
        <v>74</v>
      </c>
    </row>
    <row r="124" s="1" customFormat="1">
      <c r="B124" s="43"/>
      <c r="C124" s="71"/>
      <c r="D124" s="212" t="s">
        <v>141</v>
      </c>
      <c r="E124" s="71"/>
      <c r="F124" s="215" t="s">
        <v>223</v>
      </c>
      <c r="G124" s="71"/>
      <c r="H124" s="71"/>
      <c r="I124" s="186"/>
      <c r="J124" s="71"/>
      <c r="K124" s="71"/>
      <c r="L124" s="69"/>
      <c r="M124" s="214"/>
      <c r="N124" s="44"/>
      <c r="O124" s="44"/>
      <c r="P124" s="44"/>
      <c r="Q124" s="44"/>
      <c r="R124" s="44"/>
      <c r="S124" s="44"/>
      <c r="T124" s="92"/>
      <c r="AT124" s="21" t="s">
        <v>141</v>
      </c>
      <c r="AU124" s="21" t="s">
        <v>74</v>
      </c>
    </row>
    <row r="125" s="1" customFormat="1" ht="16.5" customHeight="1">
      <c r="B125" s="43"/>
      <c r="C125" s="200" t="s">
        <v>224</v>
      </c>
      <c r="D125" s="200" t="s">
        <v>131</v>
      </c>
      <c r="E125" s="201" t="s">
        <v>225</v>
      </c>
      <c r="F125" s="202" t="s">
        <v>226</v>
      </c>
      <c r="G125" s="203" t="s">
        <v>145</v>
      </c>
      <c r="H125" s="204">
        <v>20</v>
      </c>
      <c r="I125" s="205"/>
      <c r="J125" s="206">
        <f>ROUND(I125*H125,2)</f>
        <v>0</v>
      </c>
      <c r="K125" s="202" t="s">
        <v>135</v>
      </c>
      <c r="L125" s="69"/>
      <c r="M125" s="207" t="s">
        <v>21</v>
      </c>
      <c r="N125" s="208" t="s">
        <v>45</v>
      </c>
      <c r="O125" s="44"/>
      <c r="P125" s="209">
        <f>O125*H125</f>
        <v>0</v>
      </c>
      <c r="Q125" s="209">
        <v>0</v>
      </c>
      <c r="R125" s="209">
        <f>Q125*H125</f>
        <v>0</v>
      </c>
      <c r="S125" s="209">
        <v>0</v>
      </c>
      <c r="T125" s="210">
        <f>S125*H125</f>
        <v>0</v>
      </c>
      <c r="AR125" s="21" t="s">
        <v>136</v>
      </c>
      <c r="AT125" s="21" t="s">
        <v>131</v>
      </c>
      <c r="AU125" s="21" t="s">
        <v>74</v>
      </c>
      <c r="AY125" s="21" t="s">
        <v>137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21" t="s">
        <v>82</v>
      </c>
      <c r="BK125" s="211">
        <f>ROUND(I125*H125,2)</f>
        <v>0</v>
      </c>
      <c r="BL125" s="21" t="s">
        <v>136</v>
      </c>
      <c r="BM125" s="21" t="s">
        <v>227</v>
      </c>
    </row>
    <row r="126" s="1" customFormat="1">
      <c r="B126" s="43"/>
      <c r="C126" s="71"/>
      <c r="D126" s="212" t="s">
        <v>139</v>
      </c>
      <c r="E126" s="71"/>
      <c r="F126" s="213" t="s">
        <v>228</v>
      </c>
      <c r="G126" s="71"/>
      <c r="H126" s="71"/>
      <c r="I126" s="186"/>
      <c r="J126" s="71"/>
      <c r="K126" s="71"/>
      <c r="L126" s="69"/>
      <c r="M126" s="214"/>
      <c r="N126" s="44"/>
      <c r="O126" s="44"/>
      <c r="P126" s="44"/>
      <c r="Q126" s="44"/>
      <c r="R126" s="44"/>
      <c r="S126" s="44"/>
      <c r="T126" s="92"/>
      <c r="AT126" s="21" t="s">
        <v>139</v>
      </c>
      <c r="AU126" s="21" t="s">
        <v>74</v>
      </c>
    </row>
    <row r="127" s="1" customFormat="1">
      <c r="B127" s="43"/>
      <c r="C127" s="71"/>
      <c r="D127" s="212" t="s">
        <v>141</v>
      </c>
      <c r="E127" s="71"/>
      <c r="F127" s="215" t="s">
        <v>229</v>
      </c>
      <c r="G127" s="71"/>
      <c r="H127" s="71"/>
      <c r="I127" s="186"/>
      <c r="J127" s="71"/>
      <c r="K127" s="71"/>
      <c r="L127" s="69"/>
      <c r="M127" s="214"/>
      <c r="N127" s="44"/>
      <c r="O127" s="44"/>
      <c r="P127" s="44"/>
      <c r="Q127" s="44"/>
      <c r="R127" s="44"/>
      <c r="S127" s="44"/>
      <c r="T127" s="92"/>
      <c r="AT127" s="21" t="s">
        <v>141</v>
      </c>
      <c r="AU127" s="21" t="s">
        <v>74</v>
      </c>
    </row>
    <row r="128" s="1" customFormat="1" ht="16.5" customHeight="1">
      <c r="B128" s="43"/>
      <c r="C128" s="200" t="s">
        <v>230</v>
      </c>
      <c r="D128" s="200" t="s">
        <v>131</v>
      </c>
      <c r="E128" s="201" t="s">
        <v>231</v>
      </c>
      <c r="F128" s="202" t="s">
        <v>232</v>
      </c>
      <c r="G128" s="203" t="s">
        <v>152</v>
      </c>
      <c r="H128" s="204">
        <v>163.19999999999999</v>
      </c>
      <c r="I128" s="205"/>
      <c r="J128" s="206">
        <f>ROUND(I128*H128,2)</f>
        <v>0</v>
      </c>
      <c r="K128" s="202" t="s">
        <v>135</v>
      </c>
      <c r="L128" s="69"/>
      <c r="M128" s="207" t="s">
        <v>21</v>
      </c>
      <c r="N128" s="208" t="s">
        <v>45</v>
      </c>
      <c r="O128" s="44"/>
      <c r="P128" s="209">
        <f>O128*H128</f>
        <v>0</v>
      </c>
      <c r="Q128" s="209">
        <v>0</v>
      </c>
      <c r="R128" s="209">
        <f>Q128*H128</f>
        <v>0</v>
      </c>
      <c r="S128" s="209">
        <v>0</v>
      </c>
      <c r="T128" s="210">
        <f>S128*H128</f>
        <v>0</v>
      </c>
      <c r="AR128" s="21" t="s">
        <v>136</v>
      </c>
      <c r="AT128" s="21" t="s">
        <v>131</v>
      </c>
      <c r="AU128" s="21" t="s">
        <v>74</v>
      </c>
      <c r="AY128" s="21" t="s">
        <v>137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21" t="s">
        <v>82</v>
      </c>
      <c r="BK128" s="211">
        <f>ROUND(I128*H128,2)</f>
        <v>0</v>
      </c>
      <c r="BL128" s="21" t="s">
        <v>136</v>
      </c>
      <c r="BM128" s="21" t="s">
        <v>233</v>
      </c>
    </row>
    <row r="129" s="1" customFormat="1">
      <c r="B129" s="43"/>
      <c r="C129" s="71"/>
      <c r="D129" s="212" t="s">
        <v>139</v>
      </c>
      <c r="E129" s="71"/>
      <c r="F129" s="213" t="s">
        <v>234</v>
      </c>
      <c r="G129" s="71"/>
      <c r="H129" s="71"/>
      <c r="I129" s="186"/>
      <c r="J129" s="71"/>
      <c r="K129" s="71"/>
      <c r="L129" s="69"/>
      <c r="M129" s="214"/>
      <c r="N129" s="44"/>
      <c r="O129" s="44"/>
      <c r="P129" s="44"/>
      <c r="Q129" s="44"/>
      <c r="R129" s="44"/>
      <c r="S129" s="44"/>
      <c r="T129" s="92"/>
      <c r="AT129" s="21" t="s">
        <v>139</v>
      </c>
      <c r="AU129" s="21" t="s">
        <v>74</v>
      </c>
    </row>
    <row r="130" s="1" customFormat="1">
      <c r="B130" s="43"/>
      <c r="C130" s="71"/>
      <c r="D130" s="212" t="s">
        <v>141</v>
      </c>
      <c r="E130" s="71"/>
      <c r="F130" s="215" t="s">
        <v>155</v>
      </c>
      <c r="G130" s="71"/>
      <c r="H130" s="71"/>
      <c r="I130" s="186"/>
      <c r="J130" s="71"/>
      <c r="K130" s="71"/>
      <c r="L130" s="69"/>
      <c r="M130" s="214"/>
      <c r="N130" s="44"/>
      <c r="O130" s="44"/>
      <c r="P130" s="44"/>
      <c r="Q130" s="44"/>
      <c r="R130" s="44"/>
      <c r="S130" s="44"/>
      <c r="T130" s="92"/>
      <c r="AT130" s="21" t="s">
        <v>141</v>
      </c>
      <c r="AU130" s="21" t="s">
        <v>74</v>
      </c>
    </row>
    <row r="131" s="9" customFormat="1">
      <c r="B131" s="216"/>
      <c r="C131" s="217"/>
      <c r="D131" s="212" t="s">
        <v>156</v>
      </c>
      <c r="E131" s="218" t="s">
        <v>21</v>
      </c>
      <c r="F131" s="219" t="s">
        <v>157</v>
      </c>
      <c r="G131" s="217"/>
      <c r="H131" s="220">
        <v>44.799999999999997</v>
      </c>
      <c r="I131" s="221"/>
      <c r="J131" s="217"/>
      <c r="K131" s="217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156</v>
      </c>
      <c r="AU131" s="226" t="s">
        <v>74</v>
      </c>
      <c r="AV131" s="9" t="s">
        <v>84</v>
      </c>
      <c r="AW131" s="9" t="s">
        <v>38</v>
      </c>
      <c r="AX131" s="9" t="s">
        <v>74</v>
      </c>
      <c r="AY131" s="226" t="s">
        <v>137</v>
      </c>
    </row>
    <row r="132" s="9" customFormat="1">
      <c r="B132" s="216"/>
      <c r="C132" s="217"/>
      <c r="D132" s="212" t="s">
        <v>156</v>
      </c>
      <c r="E132" s="218" t="s">
        <v>21</v>
      </c>
      <c r="F132" s="219" t="s">
        <v>158</v>
      </c>
      <c r="G132" s="217"/>
      <c r="H132" s="220">
        <v>36.799999999999997</v>
      </c>
      <c r="I132" s="221"/>
      <c r="J132" s="217"/>
      <c r="K132" s="217"/>
      <c r="L132" s="222"/>
      <c r="M132" s="223"/>
      <c r="N132" s="224"/>
      <c r="O132" s="224"/>
      <c r="P132" s="224"/>
      <c r="Q132" s="224"/>
      <c r="R132" s="224"/>
      <c r="S132" s="224"/>
      <c r="T132" s="225"/>
      <c r="AT132" s="226" t="s">
        <v>156</v>
      </c>
      <c r="AU132" s="226" t="s">
        <v>74</v>
      </c>
      <c r="AV132" s="9" t="s">
        <v>84</v>
      </c>
      <c r="AW132" s="9" t="s">
        <v>38</v>
      </c>
      <c r="AX132" s="9" t="s">
        <v>74</v>
      </c>
      <c r="AY132" s="226" t="s">
        <v>137</v>
      </c>
    </row>
    <row r="133" s="10" customFormat="1">
      <c r="B133" s="227"/>
      <c r="C133" s="228"/>
      <c r="D133" s="212" t="s">
        <v>156</v>
      </c>
      <c r="E133" s="229" t="s">
        <v>21</v>
      </c>
      <c r="F133" s="230" t="s">
        <v>159</v>
      </c>
      <c r="G133" s="228"/>
      <c r="H133" s="229" t="s">
        <v>21</v>
      </c>
      <c r="I133" s="231"/>
      <c r="J133" s="228"/>
      <c r="K133" s="228"/>
      <c r="L133" s="232"/>
      <c r="M133" s="233"/>
      <c r="N133" s="234"/>
      <c r="O133" s="234"/>
      <c r="P133" s="234"/>
      <c r="Q133" s="234"/>
      <c r="R133" s="234"/>
      <c r="S133" s="234"/>
      <c r="T133" s="235"/>
      <c r="AT133" s="236" t="s">
        <v>156</v>
      </c>
      <c r="AU133" s="236" t="s">
        <v>74</v>
      </c>
      <c r="AV133" s="10" t="s">
        <v>82</v>
      </c>
      <c r="AW133" s="10" t="s">
        <v>38</v>
      </c>
      <c r="AX133" s="10" t="s">
        <v>74</v>
      </c>
      <c r="AY133" s="236" t="s">
        <v>137</v>
      </c>
    </row>
    <row r="134" s="9" customFormat="1">
      <c r="B134" s="216"/>
      <c r="C134" s="217"/>
      <c r="D134" s="212" t="s">
        <v>156</v>
      </c>
      <c r="E134" s="218" t="s">
        <v>21</v>
      </c>
      <c r="F134" s="219" t="s">
        <v>157</v>
      </c>
      <c r="G134" s="217"/>
      <c r="H134" s="220">
        <v>44.799999999999997</v>
      </c>
      <c r="I134" s="221"/>
      <c r="J134" s="217"/>
      <c r="K134" s="217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156</v>
      </c>
      <c r="AU134" s="226" t="s">
        <v>74</v>
      </c>
      <c r="AV134" s="9" t="s">
        <v>84</v>
      </c>
      <c r="AW134" s="9" t="s">
        <v>38</v>
      </c>
      <c r="AX134" s="9" t="s">
        <v>74</v>
      </c>
      <c r="AY134" s="226" t="s">
        <v>137</v>
      </c>
    </row>
    <row r="135" s="9" customFormat="1">
      <c r="B135" s="216"/>
      <c r="C135" s="217"/>
      <c r="D135" s="212" t="s">
        <v>156</v>
      </c>
      <c r="E135" s="218" t="s">
        <v>21</v>
      </c>
      <c r="F135" s="219" t="s">
        <v>158</v>
      </c>
      <c r="G135" s="217"/>
      <c r="H135" s="220">
        <v>36.799999999999997</v>
      </c>
      <c r="I135" s="221"/>
      <c r="J135" s="217"/>
      <c r="K135" s="217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156</v>
      </c>
      <c r="AU135" s="226" t="s">
        <v>74</v>
      </c>
      <c r="AV135" s="9" t="s">
        <v>84</v>
      </c>
      <c r="AW135" s="9" t="s">
        <v>38</v>
      </c>
      <c r="AX135" s="9" t="s">
        <v>74</v>
      </c>
      <c r="AY135" s="226" t="s">
        <v>137</v>
      </c>
    </row>
    <row r="136" s="11" customFormat="1">
      <c r="B136" s="237"/>
      <c r="C136" s="238"/>
      <c r="D136" s="212" t="s">
        <v>156</v>
      </c>
      <c r="E136" s="239" t="s">
        <v>21</v>
      </c>
      <c r="F136" s="240" t="s">
        <v>160</v>
      </c>
      <c r="G136" s="238"/>
      <c r="H136" s="241">
        <v>163.19999999999999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AT136" s="247" t="s">
        <v>156</v>
      </c>
      <c r="AU136" s="247" t="s">
        <v>74</v>
      </c>
      <c r="AV136" s="11" t="s">
        <v>136</v>
      </c>
      <c r="AW136" s="11" t="s">
        <v>38</v>
      </c>
      <c r="AX136" s="11" t="s">
        <v>82</v>
      </c>
      <c r="AY136" s="247" t="s">
        <v>137</v>
      </c>
    </row>
    <row r="137" s="1" customFormat="1" ht="16.5" customHeight="1">
      <c r="B137" s="43"/>
      <c r="C137" s="200" t="s">
        <v>235</v>
      </c>
      <c r="D137" s="200" t="s">
        <v>131</v>
      </c>
      <c r="E137" s="201" t="s">
        <v>236</v>
      </c>
      <c r="F137" s="202" t="s">
        <v>237</v>
      </c>
      <c r="G137" s="203" t="s">
        <v>145</v>
      </c>
      <c r="H137" s="204">
        <v>6</v>
      </c>
      <c r="I137" s="205"/>
      <c r="J137" s="206">
        <f>ROUND(I137*H137,2)</f>
        <v>0</v>
      </c>
      <c r="K137" s="202" t="s">
        <v>135</v>
      </c>
      <c r="L137" s="69"/>
      <c r="M137" s="207" t="s">
        <v>21</v>
      </c>
      <c r="N137" s="208" t="s">
        <v>45</v>
      </c>
      <c r="O137" s="44"/>
      <c r="P137" s="209">
        <f>O137*H137</f>
        <v>0</v>
      </c>
      <c r="Q137" s="209">
        <v>0</v>
      </c>
      <c r="R137" s="209">
        <f>Q137*H137</f>
        <v>0</v>
      </c>
      <c r="S137" s="209">
        <v>0</v>
      </c>
      <c r="T137" s="210">
        <f>S137*H137</f>
        <v>0</v>
      </c>
      <c r="AR137" s="21" t="s">
        <v>136</v>
      </c>
      <c r="AT137" s="21" t="s">
        <v>131</v>
      </c>
      <c r="AU137" s="21" t="s">
        <v>74</v>
      </c>
      <c r="AY137" s="21" t="s">
        <v>137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21" t="s">
        <v>82</v>
      </c>
      <c r="BK137" s="211">
        <f>ROUND(I137*H137,2)</f>
        <v>0</v>
      </c>
      <c r="BL137" s="21" t="s">
        <v>136</v>
      </c>
      <c r="BM137" s="21" t="s">
        <v>238</v>
      </c>
    </row>
    <row r="138" s="1" customFormat="1">
      <c r="B138" s="43"/>
      <c r="C138" s="71"/>
      <c r="D138" s="212" t="s">
        <v>139</v>
      </c>
      <c r="E138" s="71"/>
      <c r="F138" s="213" t="s">
        <v>239</v>
      </c>
      <c r="G138" s="71"/>
      <c r="H138" s="71"/>
      <c r="I138" s="186"/>
      <c r="J138" s="71"/>
      <c r="K138" s="71"/>
      <c r="L138" s="69"/>
      <c r="M138" s="214"/>
      <c r="N138" s="44"/>
      <c r="O138" s="44"/>
      <c r="P138" s="44"/>
      <c r="Q138" s="44"/>
      <c r="R138" s="44"/>
      <c r="S138" s="44"/>
      <c r="T138" s="92"/>
      <c r="AT138" s="21" t="s">
        <v>139</v>
      </c>
      <c r="AU138" s="21" t="s">
        <v>74</v>
      </c>
    </row>
    <row r="139" s="1" customFormat="1">
      <c r="B139" s="43"/>
      <c r="C139" s="71"/>
      <c r="D139" s="212" t="s">
        <v>141</v>
      </c>
      <c r="E139" s="71"/>
      <c r="F139" s="215" t="s">
        <v>240</v>
      </c>
      <c r="G139" s="71"/>
      <c r="H139" s="71"/>
      <c r="I139" s="186"/>
      <c r="J139" s="71"/>
      <c r="K139" s="71"/>
      <c r="L139" s="69"/>
      <c r="M139" s="214"/>
      <c r="N139" s="44"/>
      <c r="O139" s="44"/>
      <c r="P139" s="44"/>
      <c r="Q139" s="44"/>
      <c r="R139" s="44"/>
      <c r="S139" s="44"/>
      <c r="T139" s="92"/>
      <c r="AT139" s="21" t="s">
        <v>141</v>
      </c>
      <c r="AU139" s="21" t="s">
        <v>74</v>
      </c>
    </row>
    <row r="140" s="1" customFormat="1" ht="16.5" customHeight="1">
      <c r="B140" s="43"/>
      <c r="C140" s="200" t="s">
        <v>241</v>
      </c>
      <c r="D140" s="200" t="s">
        <v>131</v>
      </c>
      <c r="E140" s="201" t="s">
        <v>242</v>
      </c>
      <c r="F140" s="202" t="s">
        <v>243</v>
      </c>
      <c r="G140" s="203" t="s">
        <v>152</v>
      </c>
      <c r="H140" s="204">
        <v>113.59999999999999</v>
      </c>
      <c r="I140" s="205"/>
      <c r="J140" s="206">
        <f>ROUND(I140*H140,2)</f>
        <v>0</v>
      </c>
      <c r="K140" s="202" t="s">
        <v>135</v>
      </c>
      <c r="L140" s="69"/>
      <c r="M140" s="207" t="s">
        <v>21</v>
      </c>
      <c r="N140" s="208" t="s">
        <v>45</v>
      </c>
      <c r="O140" s="44"/>
      <c r="P140" s="209">
        <f>O140*H140</f>
        <v>0</v>
      </c>
      <c r="Q140" s="209">
        <v>0</v>
      </c>
      <c r="R140" s="209">
        <f>Q140*H140</f>
        <v>0</v>
      </c>
      <c r="S140" s="209">
        <v>0</v>
      </c>
      <c r="T140" s="210">
        <f>S140*H140</f>
        <v>0</v>
      </c>
      <c r="AR140" s="21" t="s">
        <v>136</v>
      </c>
      <c r="AT140" s="21" t="s">
        <v>131</v>
      </c>
      <c r="AU140" s="21" t="s">
        <v>74</v>
      </c>
      <c r="AY140" s="21" t="s">
        <v>137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21" t="s">
        <v>82</v>
      </c>
      <c r="BK140" s="211">
        <f>ROUND(I140*H140,2)</f>
        <v>0</v>
      </c>
      <c r="BL140" s="21" t="s">
        <v>136</v>
      </c>
      <c r="BM140" s="21" t="s">
        <v>244</v>
      </c>
    </row>
    <row r="141" s="1" customFormat="1">
      <c r="B141" s="43"/>
      <c r="C141" s="71"/>
      <c r="D141" s="212" t="s">
        <v>139</v>
      </c>
      <c r="E141" s="71"/>
      <c r="F141" s="213" t="s">
        <v>245</v>
      </c>
      <c r="G141" s="71"/>
      <c r="H141" s="71"/>
      <c r="I141" s="186"/>
      <c r="J141" s="71"/>
      <c r="K141" s="71"/>
      <c r="L141" s="69"/>
      <c r="M141" s="214"/>
      <c r="N141" s="44"/>
      <c r="O141" s="44"/>
      <c r="P141" s="44"/>
      <c r="Q141" s="44"/>
      <c r="R141" s="44"/>
      <c r="S141" s="44"/>
      <c r="T141" s="92"/>
      <c r="AT141" s="21" t="s">
        <v>139</v>
      </c>
      <c r="AU141" s="21" t="s">
        <v>74</v>
      </c>
    </row>
    <row r="142" s="1" customFormat="1">
      <c r="B142" s="43"/>
      <c r="C142" s="71"/>
      <c r="D142" s="212" t="s">
        <v>141</v>
      </c>
      <c r="E142" s="71"/>
      <c r="F142" s="215" t="s">
        <v>246</v>
      </c>
      <c r="G142" s="71"/>
      <c r="H142" s="71"/>
      <c r="I142" s="186"/>
      <c r="J142" s="71"/>
      <c r="K142" s="71"/>
      <c r="L142" s="69"/>
      <c r="M142" s="214"/>
      <c r="N142" s="44"/>
      <c r="O142" s="44"/>
      <c r="P142" s="44"/>
      <c r="Q142" s="44"/>
      <c r="R142" s="44"/>
      <c r="S142" s="44"/>
      <c r="T142" s="92"/>
      <c r="AT142" s="21" t="s">
        <v>141</v>
      </c>
      <c r="AU142" s="21" t="s">
        <v>74</v>
      </c>
    </row>
    <row r="143" s="1" customFormat="1" ht="16.5" customHeight="1">
      <c r="B143" s="43"/>
      <c r="C143" s="200" t="s">
        <v>247</v>
      </c>
      <c r="D143" s="200" t="s">
        <v>131</v>
      </c>
      <c r="E143" s="201" t="s">
        <v>248</v>
      </c>
      <c r="F143" s="202" t="s">
        <v>249</v>
      </c>
      <c r="G143" s="203" t="s">
        <v>152</v>
      </c>
      <c r="H143" s="204">
        <v>56.799999999999997</v>
      </c>
      <c r="I143" s="205"/>
      <c r="J143" s="206">
        <f>ROUND(I143*H143,2)</f>
        <v>0</v>
      </c>
      <c r="K143" s="202" t="s">
        <v>135</v>
      </c>
      <c r="L143" s="69"/>
      <c r="M143" s="207" t="s">
        <v>21</v>
      </c>
      <c r="N143" s="208" t="s">
        <v>45</v>
      </c>
      <c r="O143" s="44"/>
      <c r="P143" s="209">
        <f>O143*H143</f>
        <v>0</v>
      </c>
      <c r="Q143" s="209">
        <v>0</v>
      </c>
      <c r="R143" s="209">
        <f>Q143*H143</f>
        <v>0</v>
      </c>
      <c r="S143" s="209">
        <v>0</v>
      </c>
      <c r="T143" s="210">
        <f>S143*H143</f>
        <v>0</v>
      </c>
      <c r="AR143" s="21" t="s">
        <v>136</v>
      </c>
      <c r="AT143" s="21" t="s">
        <v>131</v>
      </c>
      <c r="AU143" s="21" t="s">
        <v>74</v>
      </c>
      <c r="AY143" s="21" t="s">
        <v>137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21" t="s">
        <v>82</v>
      </c>
      <c r="BK143" s="211">
        <f>ROUND(I143*H143,2)</f>
        <v>0</v>
      </c>
      <c r="BL143" s="21" t="s">
        <v>136</v>
      </c>
      <c r="BM143" s="21" t="s">
        <v>250</v>
      </c>
    </row>
    <row r="144" s="1" customFormat="1">
      <c r="B144" s="43"/>
      <c r="C144" s="71"/>
      <c r="D144" s="212" t="s">
        <v>139</v>
      </c>
      <c r="E144" s="71"/>
      <c r="F144" s="213" t="s">
        <v>251</v>
      </c>
      <c r="G144" s="71"/>
      <c r="H144" s="71"/>
      <c r="I144" s="186"/>
      <c r="J144" s="71"/>
      <c r="K144" s="71"/>
      <c r="L144" s="69"/>
      <c r="M144" s="214"/>
      <c r="N144" s="44"/>
      <c r="O144" s="44"/>
      <c r="P144" s="44"/>
      <c r="Q144" s="44"/>
      <c r="R144" s="44"/>
      <c r="S144" s="44"/>
      <c r="T144" s="92"/>
      <c r="AT144" s="21" t="s">
        <v>139</v>
      </c>
      <c r="AU144" s="21" t="s">
        <v>74</v>
      </c>
    </row>
    <row r="145" s="1" customFormat="1">
      <c r="B145" s="43"/>
      <c r="C145" s="71"/>
      <c r="D145" s="212" t="s">
        <v>141</v>
      </c>
      <c r="E145" s="71"/>
      <c r="F145" s="215" t="s">
        <v>252</v>
      </c>
      <c r="G145" s="71"/>
      <c r="H145" s="71"/>
      <c r="I145" s="186"/>
      <c r="J145" s="71"/>
      <c r="K145" s="71"/>
      <c r="L145" s="69"/>
      <c r="M145" s="214"/>
      <c r="N145" s="44"/>
      <c r="O145" s="44"/>
      <c r="P145" s="44"/>
      <c r="Q145" s="44"/>
      <c r="R145" s="44"/>
      <c r="S145" s="44"/>
      <c r="T145" s="92"/>
      <c r="AT145" s="21" t="s">
        <v>141</v>
      </c>
      <c r="AU145" s="21" t="s">
        <v>74</v>
      </c>
    </row>
    <row r="146" s="1" customFormat="1" ht="16.5" customHeight="1">
      <c r="B146" s="43"/>
      <c r="C146" s="200" t="s">
        <v>253</v>
      </c>
      <c r="D146" s="200" t="s">
        <v>131</v>
      </c>
      <c r="E146" s="201" t="s">
        <v>254</v>
      </c>
      <c r="F146" s="202" t="s">
        <v>255</v>
      </c>
      <c r="G146" s="203" t="s">
        <v>145</v>
      </c>
      <c r="H146" s="204">
        <v>350</v>
      </c>
      <c r="I146" s="205"/>
      <c r="J146" s="206">
        <f>ROUND(I146*H146,2)</f>
        <v>0</v>
      </c>
      <c r="K146" s="202" t="s">
        <v>135</v>
      </c>
      <c r="L146" s="69"/>
      <c r="M146" s="207" t="s">
        <v>21</v>
      </c>
      <c r="N146" s="208" t="s">
        <v>45</v>
      </c>
      <c r="O146" s="44"/>
      <c r="P146" s="209">
        <f>O146*H146</f>
        <v>0</v>
      </c>
      <c r="Q146" s="209">
        <v>0</v>
      </c>
      <c r="R146" s="209">
        <f>Q146*H146</f>
        <v>0</v>
      </c>
      <c r="S146" s="209">
        <v>0</v>
      </c>
      <c r="T146" s="210">
        <f>S146*H146</f>
        <v>0</v>
      </c>
      <c r="AR146" s="21" t="s">
        <v>136</v>
      </c>
      <c r="AT146" s="21" t="s">
        <v>131</v>
      </c>
      <c r="AU146" s="21" t="s">
        <v>74</v>
      </c>
      <c r="AY146" s="21" t="s">
        <v>137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21" t="s">
        <v>82</v>
      </c>
      <c r="BK146" s="211">
        <f>ROUND(I146*H146,2)</f>
        <v>0</v>
      </c>
      <c r="BL146" s="21" t="s">
        <v>136</v>
      </c>
      <c r="BM146" s="21" t="s">
        <v>256</v>
      </c>
    </row>
    <row r="147" s="1" customFormat="1">
      <c r="B147" s="43"/>
      <c r="C147" s="71"/>
      <c r="D147" s="212" t="s">
        <v>139</v>
      </c>
      <c r="E147" s="71"/>
      <c r="F147" s="213" t="s">
        <v>257</v>
      </c>
      <c r="G147" s="71"/>
      <c r="H147" s="71"/>
      <c r="I147" s="186"/>
      <c r="J147" s="71"/>
      <c r="K147" s="71"/>
      <c r="L147" s="69"/>
      <c r="M147" s="214"/>
      <c r="N147" s="44"/>
      <c r="O147" s="44"/>
      <c r="P147" s="44"/>
      <c r="Q147" s="44"/>
      <c r="R147" s="44"/>
      <c r="S147" s="44"/>
      <c r="T147" s="92"/>
      <c r="AT147" s="21" t="s">
        <v>139</v>
      </c>
      <c r="AU147" s="21" t="s">
        <v>74</v>
      </c>
    </row>
    <row r="148" s="1" customFormat="1" ht="16.5" customHeight="1">
      <c r="B148" s="43"/>
      <c r="C148" s="200" t="s">
        <v>258</v>
      </c>
      <c r="D148" s="200" t="s">
        <v>131</v>
      </c>
      <c r="E148" s="201" t="s">
        <v>259</v>
      </c>
      <c r="F148" s="202" t="s">
        <v>260</v>
      </c>
      <c r="G148" s="203" t="s">
        <v>170</v>
      </c>
      <c r="H148" s="204">
        <v>1361.627</v>
      </c>
      <c r="I148" s="205"/>
      <c r="J148" s="206">
        <f>ROUND(I148*H148,2)</f>
        <v>0</v>
      </c>
      <c r="K148" s="202" t="s">
        <v>135</v>
      </c>
      <c r="L148" s="69"/>
      <c r="M148" s="207" t="s">
        <v>21</v>
      </c>
      <c r="N148" s="208" t="s">
        <v>45</v>
      </c>
      <c r="O148" s="44"/>
      <c r="P148" s="209">
        <f>O148*H148</f>
        <v>0</v>
      </c>
      <c r="Q148" s="209">
        <v>0</v>
      </c>
      <c r="R148" s="209">
        <f>Q148*H148</f>
        <v>0</v>
      </c>
      <c r="S148" s="209">
        <v>0</v>
      </c>
      <c r="T148" s="210">
        <f>S148*H148</f>
        <v>0</v>
      </c>
      <c r="AR148" s="21" t="s">
        <v>136</v>
      </c>
      <c r="AT148" s="21" t="s">
        <v>131</v>
      </c>
      <c r="AU148" s="21" t="s">
        <v>74</v>
      </c>
      <c r="AY148" s="21" t="s">
        <v>137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21" t="s">
        <v>82</v>
      </c>
      <c r="BK148" s="211">
        <f>ROUND(I148*H148,2)</f>
        <v>0</v>
      </c>
      <c r="BL148" s="21" t="s">
        <v>136</v>
      </c>
      <c r="BM148" s="21" t="s">
        <v>261</v>
      </c>
    </row>
    <row r="149" s="1" customFormat="1">
      <c r="B149" s="43"/>
      <c r="C149" s="71"/>
      <c r="D149" s="212" t="s">
        <v>139</v>
      </c>
      <c r="E149" s="71"/>
      <c r="F149" s="213" t="s">
        <v>262</v>
      </c>
      <c r="G149" s="71"/>
      <c r="H149" s="71"/>
      <c r="I149" s="186"/>
      <c r="J149" s="71"/>
      <c r="K149" s="71"/>
      <c r="L149" s="69"/>
      <c r="M149" s="214"/>
      <c r="N149" s="44"/>
      <c r="O149" s="44"/>
      <c r="P149" s="44"/>
      <c r="Q149" s="44"/>
      <c r="R149" s="44"/>
      <c r="S149" s="44"/>
      <c r="T149" s="92"/>
      <c r="AT149" s="21" t="s">
        <v>139</v>
      </c>
      <c r="AU149" s="21" t="s">
        <v>74</v>
      </c>
    </row>
    <row r="150" s="10" customFormat="1">
      <c r="B150" s="227"/>
      <c r="C150" s="228"/>
      <c r="D150" s="212" t="s">
        <v>156</v>
      </c>
      <c r="E150" s="229" t="s">
        <v>21</v>
      </c>
      <c r="F150" s="230" t="s">
        <v>263</v>
      </c>
      <c r="G150" s="228"/>
      <c r="H150" s="229" t="s">
        <v>21</v>
      </c>
      <c r="I150" s="231"/>
      <c r="J150" s="228"/>
      <c r="K150" s="228"/>
      <c r="L150" s="232"/>
      <c r="M150" s="233"/>
      <c r="N150" s="234"/>
      <c r="O150" s="234"/>
      <c r="P150" s="234"/>
      <c r="Q150" s="234"/>
      <c r="R150" s="234"/>
      <c r="S150" s="234"/>
      <c r="T150" s="235"/>
      <c r="AT150" s="236" t="s">
        <v>156</v>
      </c>
      <c r="AU150" s="236" t="s">
        <v>74</v>
      </c>
      <c r="AV150" s="10" t="s">
        <v>82</v>
      </c>
      <c r="AW150" s="10" t="s">
        <v>38</v>
      </c>
      <c r="AX150" s="10" t="s">
        <v>74</v>
      </c>
      <c r="AY150" s="236" t="s">
        <v>137</v>
      </c>
    </row>
    <row r="151" s="9" customFormat="1">
      <c r="B151" s="216"/>
      <c r="C151" s="217"/>
      <c r="D151" s="212" t="s">
        <v>156</v>
      </c>
      <c r="E151" s="218" t="s">
        <v>21</v>
      </c>
      <c r="F151" s="219" t="s">
        <v>264</v>
      </c>
      <c r="G151" s="217"/>
      <c r="H151" s="220">
        <v>377.27999999999997</v>
      </c>
      <c r="I151" s="221"/>
      <c r="J151" s="217"/>
      <c r="K151" s="217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156</v>
      </c>
      <c r="AU151" s="226" t="s">
        <v>74</v>
      </c>
      <c r="AV151" s="9" t="s">
        <v>84</v>
      </c>
      <c r="AW151" s="9" t="s">
        <v>38</v>
      </c>
      <c r="AX151" s="9" t="s">
        <v>74</v>
      </c>
      <c r="AY151" s="226" t="s">
        <v>137</v>
      </c>
    </row>
    <row r="152" s="10" customFormat="1">
      <c r="B152" s="227"/>
      <c r="C152" s="228"/>
      <c r="D152" s="212" t="s">
        <v>156</v>
      </c>
      <c r="E152" s="229" t="s">
        <v>21</v>
      </c>
      <c r="F152" s="230" t="s">
        <v>265</v>
      </c>
      <c r="G152" s="228"/>
      <c r="H152" s="229" t="s">
        <v>21</v>
      </c>
      <c r="I152" s="231"/>
      <c r="J152" s="228"/>
      <c r="K152" s="228"/>
      <c r="L152" s="232"/>
      <c r="M152" s="233"/>
      <c r="N152" s="234"/>
      <c r="O152" s="234"/>
      <c r="P152" s="234"/>
      <c r="Q152" s="234"/>
      <c r="R152" s="234"/>
      <c r="S152" s="234"/>
      <c r="T152" s="235"/>
      <c r="AT152" s="236" t="s">
        <v>156</v>
      </c>
      <c r="AU152" s="236" t="s">
        <v>74</v>
      </c>
      <c r="AV152" s="10" t="s">
        <v>82</v>
      </c>
      <c r="AW152" s="10" t="s">
        <v>38</v>
      </c>
      <c r="AX152" s="10" t="s">
        <v>74</v>
      </c>
      <c r="AY152" s="236" t="s">
        <v>137</v>
      </c>
    </row>
    <row r="153" s="9" customFormat="1">
      <c r="B153" s="216"/>
      <c r="C153" s="217"/>
      <c r="D153" s="212" t="s">
        <v>156</v>
      </c>
      <c r="E153" s="218" t="s">
        <v>21</v>
      </c>
      <c r="F153" s="219" t="s">
        <v>266</v>
      </c>
      <c r="G153" s="217"/>
      <c r="H153" s="220">
        <v>984.34699999999998</v>
      </c>
      <c r="I153" s="221"/>
      <c r="J153" s="217"/>
      <c r="K153" s="217"/>
      <c r="L153" s="222"/>
      <c r="M153" s="223"/>
      <c r="N153" s="224"/>
      <c r="O153" s="224"/>
      <c r="P153" s="224"/>
      <c r="Q153" s="224"/>
      <c r="R153" s="224"/>
      <c r="S153" s="224"/>
      <c r="T153" s="225"/>
      <c r="AT153" s="226" t="s">
        <v>156</v>
      </c>
      <c r="AU153" s="226" t="s">
        <v>74</v>
      </c>
      <c r="AV153" s="9" t="s">
        <v>84</v>
      </c>
      <c r="AW153" s="9" t="s">
        <v>38</v>
      </c>
      <c r="AX153" s="9" t="s">
        <v>74</v>
      </c>
      <c r="AY153" s="226" t="s">
        <v>137</v>
      </c>
    </row>
    <row r="154" s="11" customFormat="1">
      <c r="B154" s="237"/>
      <c r="C154" s="238"/>
      <c r="D154" s="212" t="s">
        <v>156</v>
      </c>
      <c r="E154" s="239" t="s">
        <v>21</v>
      </c>
      <c r="F154" s="240" t="s">
        <v>160</v>
      </c>
      <c r="G154" s="238"/>
      <c r="H154" s="241">
        <v>1361.627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AT154" s="247" t="s">
        <v>156</v>
      </c>
      <c r="AU154" s="247" t="s">
        <v>74</v>
      </c>
      <c r="AV154" s="11" t="s">
        <v>136</v>
      </c>
      <c r="AW154" s="11" t="s">
        <v>38</v>
      </c>
      <c r="AX154" s="11" t="s">
        <v>82</v>
      </c>
      <c r="AY154" s="247" t="s">
        <v>137</v>
      </c>
    </row>
    <row r="155" s="1" customFormat="1" ht="16.5" customHeight="1">
      <c r="B155" s="43"/>
      <c r="C155" s="200" t="s">
        <v>9</v>
      </c>
      <c r="D155" s="200" t="s">
        <v>131</v>
      </c>
      <c r="E155" s="201" t="s">
        <v>267</v>
      </c>
      <c r="F155" s="202" t="s">
        <v>268</v>
      </c>
      <c r="G155" s="203" t="s">
        <v>152</v>
      </c>
      <c r="H155" s="204">
        <v>479</v>
      </c>
      <c r="I155" s="205"/>
      <c r="J155" s="206">
        <f>ROUND(I155*H155,2)</f>
        <v>0</v>
      </c>
      <c r="K155" s="202" t="s">
        <v>135</v>
      </c>
      <c r="L155" s="69"/>
      <c r="M155" s="207" t="s">
        <v>21</v>
      </c>
      <c r="N155" s="208" t="s">
        <v>45</v>
      </c>
      <c r="O155" s="44"/>
      <c r="P155" s="209">
        <f>O155*H155</f>
        <v>0</v>
      </c>
      <c r="Q155" s="209">
        <v>0</v>
      </c>
      <c r="R155" s="209">
        <f>Q155*H155</f>
        <v>0</v>
      </c>
      <c r="S155" s="209">
        <v>0</v>
      </c>
      <c r="T155" s="210">
        <f>S155*H155</f>
        <v>0</v>
      </c>
      <c r="AR155" s="21" t="s">
        <v>136</v>
      </c>
      <c r="AT155" s="21" t="s">
        <v>131</v>
      </c>
      <c r="AU155" s="21" t="s">
        <v>74</v>
      </c>
      <c r="AY155" s="21" t="s">
        <v>137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21" t="s">
        <v>82</v>
      </c>
      <c r="BK155" s="211">
        <f>ROUND(I155*H155,2)</f>
        <v>0</v>
      </c>
      <c r="BL155" s="21" t="s">
        <v>136</v>
      </c>
      <c r="BM155" s="21" t="s">
        <v>269</v>
      </c>
    </row>
    <row r="156" s="1" customFormat="1">
      <c r="B156" s="43"/>
      <c r="C156" s="71"/>
      <c r="D156" s="212" t="s">
        <v>139</v>
      </c>
      <c r="E156" s="71"/>
      <c r="F156" s="213" t="s">
        <v>270</v>
      </c>
      <c r="G156" s="71"/>
      <c r="H156" s="71"/>
      <c r="I156" s="186"/>
      <c r="J156" s="71"/>
      <c r="K156" s="71"/>
      <c r="L156" s="69"/>
      <c r="M156" s="214"/>
      <c r="N156" s="44"/>
      <c r="O156" s="44"/>
      <c r="P156" s="44"/>
      <c r="Q156" s="44"/>
      <c r="R156" s="44"/>
      <c r="S156" s="44"/>
      <c r="T156" s="92"/>
      <c r="AT156" s="21" t="s">
        <v>139</v>
      </c>
      <c r="AU156" s="21" t="s">
        <v>74</v>
      </c>
    </row>
    <row r="157" s="1" customFormat="1">
      <c r="B157" s="43"/>
      <c r="C157" s="71"/>
      <c r="D157" s="212" t="s">
        <v>141</v>
      </c>
      <c r="E157" s="71"/>
      <c r="F157" s="215" t="s">
        <v>271</v>
      </c>
      <c r="G157" s="71"/>
      <c r="H157" s="71"/>
      <c r="I157" s="186"/>
      <c r="J157" s="71"/>
      <c r="K157" s="71"/>
      <c r="L157" s="69"/>
      <c r="M157" s="214"/>
      <c r="N157" s="44"/>
      <c r="O157" s="44"/>
      <c r="P157" s="44"/>
      <c r="Q157" s="44"/>
      <c r="R157" s="44"/>
      <c r="S157" s="44"/>
      <c r="T157" s="92"/>
      <c r="AT157" s="21" t="s">
        <v>141</v>
      </c>
      <c r="AU157" s="21" t="s">
        <v>74</v>
      </c>
    </row>
    <row r="158" s="1" customFormat="1" ht="16.5" customHeight="1">
      <c r="B158" s="43"/>
      <c r="C158" s="200" t="s">
        <v>272</v>
      </c>
      <c r="D158" s="200" t="s">
        <v>131</v>
      </c>
      <c r="E158" s="201" t="s">
        <v>273</v>
      </c>
      <c r="F158" s="202" t="s">
        <v>274</v>
      </c>
      <c r="G158" s="203" t="s">
        <v>163</v>
      </c>
      <c r="H158" s="204">
        <v>1.264</v>
      </c>
      <c r="I158" s="205"/>
      <c r="J158" s="206">
        <f>ROUND(I158*H158,2)</f>
        <v>0</v>
      </c>
      <c r="K158" s="202" t="s">
        <v>135</v>
      </c>
      <c r="L158" s="69"/>
      <c r="M158" s="207" t="s">
        <v>21</v>
      </c>
      <c r="N158" s="208" t="s">
        <v>45</v>
      </c>
      <c r="O158" s="44"/>
      <c r="P158" s="209">
        <f>O158*H158</f>
        <v>0</v>
      </c>
      <c r="Q158" s="209">
        <v>0</v>
      </c>
      <c r="R158" s="209">
        <f>Q158*H158</f>
        <v>0</v>
      </c>
      <c r="S158" s="209">
        <v>0</v>
      </c>
      <c r="T158" s="210">
        <f>S158*H158</f>
        <v>0</v>
      </c>
      <c r="AR158" s="21" t="s">
        <v>136</v>
      </c>
      <c r="AT158" s="21" t="s">
        <v>131</v>
      </c>
      <c r="AU158" s="21" t="s">
        <v>74</v>
      </c>
      <c r="AY158" s="21" t="s">
        <v>137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21" t="s">
        <v>82</v>
      </c>
      <c r="BK158" s="211">
        <f>ROUND(I158*H158,2)</f>
        <v>0</v>
      </c>
      <c r="BL158" s="21" t="s">
        <v>136</v>
      </c>
      <c r="BM158" s="21" t="s">
        <v>275</v>
      </c>
    </row>
    <row r="159" s="1" customFormat="1">
      <c r="B159" s="43"/>
      <c r="C159" s="71"/>
      <c r="D159" s="212" t="s">
        <v>139</v>
      </c>
      <c r="E159" s="71"/>
      <c r="F159" s="213" t="s">
        <v>276</v>
      </c>
      <c r="G159" s="71"/>
      <c r="H159" s="71"/>
      <c r="I159" s="186"/>
      <c r="J159" s="71"/>
      <c r="K159" s="71"/>
      <c r="L159" s="69"/>
      <c r="M159" s="214"/>
      <c r="N159" s="44"/>
      <c r="O159" s="44"/>
      <c r="P159" s="44"/>
      <c r="Q159" s="44"/>
      <c r="R159" s="44"/>
      <c r="S159" s="44"/>
      <c r="T159" s="92"/>
      <c r="AT159" s="21" t="s">
        <v>139</v>
      </c>
      <c r="AU159" s="21" t="s">
        <v>74</v>
      </c>
    </row>
    <row r="160" s="1" customFormat="1">
      <c r="B160" s="43"/>
      <c r="C160" s="71"/>
      <c r="D160" s="212" t="s">
        <v>141</v>
      </c>
      <c r="E160" s="71"/>
      <c r="F160" s="215" t="s">
        <v>277</v>
      </c>
      <c r="G160" s="71"/>
      <c r="H160" s="71"/>
      <c r="I160" s="186"/>
      <c r="J160" s="71"/>
      <c r="K160" s="71"/>
      <c r="L160" s="69"/>
      <c r="M160" s="214"/>
      <c r="N160" s="44"/>
      <c r="O160" s="44"/>
      <c r="P160" s="44"/>
      <c r="Q160" s="44"/>
      <c r="R160" s="44"/>
      <c r="S160" s="44"/>
      <c r="T160" s="92"/>
      <c r="AT160" s="21" t="s">
        <v>141</v>
      </c>
      <c r="AU160" s="21" t="s">
        <v>74</v>
      </c>
    </row>
    <row r="161" s="1" customFormat="1" ht="25.5" customHeight="1">
      <c r="B161" s="43"/>
      <c r="C161" s="200" t="s">
        <v>10</v>
      </c>
      <c r="D161" s="200" t="s">
        <v>131</v>
      </c>
      <c r="E161" s="201" t="s">
        <v>278</v>
      </c>
      <c r="F161" s="202" t="s">
        <v>279</v>
      </c>
      <c r="G161" s="203" t="s">
        <v>280</v>
      </c>
      <c r="H161" s="204">
        <v>16</v>
      </c>
      <c r="I161" s="205"/>
      <c r="J161" s="206">
        <f>ROUND(I161*H161,2)</f>
        <v>0</v>
      </c>
      <c r="K161" s="202" t="s">
        <v>135</v>
      </c>
      <c r="L161" s="69"/>
      <c r="M161" s="207" t="s">
        <v>21</v>
      </c>
      <c r="N161" s="208" t="s">
        <v>45</v>
      </c>
      <c r="O161" s="44"/>
      <c r="P161" s="209">
        <f>O161*H161</f>
        <v>0</v>
      </c>
      <c r="Q161" s="209">
        <v>0</v>
      </c>
      <c r="R161" s="209">
        <f>Q161*H161</f>
        <v>0</v>
      </c>
      <c r="S161" s="209">
        <v>0</v>
      </c>
      <c r="T161" s="210">
        <f>S161*H161</f>
        <v>0</v>
      </c>
      <c r="AR161" s="21" t="s">
        <v>136</v>
      </c>
      <c r="AT161" s="21" t="s">
        <v>131</v>
      </c>
      <c r="AU161" s="21" t="s">
        <v>74</v>
      </c>
      <c r="AY161" s="21" t="s">
        <v>137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21" t="s">
        <v>82</v>
      </c>
      <c r="BK161" s="211">
        <f>ROUND(I161*H161,2)</f>
        <v>0</v>
      </c>
      <c r="BL161" s="21" t="s">
        <v>136</v>
      </c>
      <c r="BM161" s="21" t="s">
        <v>281</v>
      </c>
    </row>
    <row r="162" s="1" customFormat="1">
      <c r="B162" s="43"/>
      <c r="C162" s="71"/>
      <c r="D162" s="212" t="s">
        <v>139</v>
      </c>
      <c r="E162" s="71"/>
      <c r="F162" s="213" t="s">
        <v>282</v>
      </c>
      <c r="G162" s="71"/>
      <c r="H162" s="71"/>
      <c r="I162" s="186"/>
      <c r="J162" s="71"/>
      <c r="K162" s="71"/>
      <c r="L162" s="69"/>
      <c r="M162" s="214"/>
      <c r="N162" s="44"/>
      <c r="O162" s="44"/>
      <c r="P162" s="44"/>
      <c r="Q162" s="44"/>
      <c r="R162" s="44"/>
      <c r="S162" s="44"/>
      <c r="T162" s="92"/>
      <c r="AT162" s="21" t="s">
        <v>139</v>
      </c>
      <c r="AU162" s="21" t="s">
        <v>74</v>
      </c>
    </row>
    <row r="163" s="1" customFormat="1" ht="25.5" customHeight="1">
      <c r="B163" s="43"/>
      <c r="C163" s="200" t="s">
        <v>283</v>
      </c>
      <c r="D163" s="200" t="s">
        <v>131</v>
      </c>
      <c r="E163" s="201" t="s">
        <v>284</v>
      </c>
      <c r="F163" s="202" t="s">
        <v>285</v>
      </c>
      <c r="G163" s="203" t="s">
        <v>280</v>
      </c>
      <c r="H163" s="204">
        <v>6</v>
      </c>
      <c r="I163" s="205"/>
      <c r="J163" s="206">
        <f>ROUND(I163*H163,2)</f>
        <v>0</v>
      </c>
      <c r="K163" s="202" t="s">
        <v>135</v>
      </c>
      <c r="L163" s="69"/>
      <c r="M163" s="207" t="s">
        <v>21</v>
      </c>
      <c r="N163" s="208" t="s">
        <v>45</v>
      </c>
      <c r="O163" s="44"/>
      <c r="P163" s="209">
        <f>O163*H163</f>
        <v>0</v>
      </c>
      <c r="Q163" s="209">
        <v>0</v>
      </c>
      <c r="R163" s="209">
        <f>Q163*H163</f>
        <v>0</v>
      </c>
      <c r="S163" s="209">
        <v>0</v>
      </c>
      <c r="T163" s="210">
        <f>S163*H163</f>
        <v>0</v>
      </c>
      <c r="AR163" s="21" t="s">
        <v>136</v>
      </c>
      <c r="AT163" s="21" t="s">
        <v>131</v>
      </c>
      <c r="AU163" s="21" t="s">
        <v>74</v>
      </c>
      <c r="AY163" s="21" t="s">
        <v>137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21" t="s">
        <v>82</v>
      </c>
      <c r="BK163" s="211">
        <f>ROUND(I163*H163,2)</f>
        <v>0</v>
      </c>
      <c r="BL163" s="21" t="s">
        <v>136</v>
      </c>
      <c r="BM163" s="21" t="s">
        <v>286</v>
      </c>
    </row>
    <row r="164" s="1" customFormat="1">
      <c r="B164" s="43"/>
      <c r="C164" s="71"/>
      <c r="D164" s="212" t="s">
        <v>139</v>
      </c>
      <c r="E164" s="71"/>
      <c r="F164" s="213" t="s">
        <v>287</v>
      </c>
      <c r="G164" s="71"/>
      <c r="H164" s="71"/>
      <c r="I164" s="186"/>
      <c r="J164" s="71"/>
      <c r="K164" s="71"/>
      <c r="L164" s="69"/>
      <c r="M164" s="214"/>
      <c r="N164" s="44"/>
      <c r="O164" s="44"/>
      <c r="P164" s="44"/>
      <c r="Q164" s="44"/>
      <c r="R164" s="44"/>
      <c r="S164" s="44"/>
      <c r="T164" s="92"/>
      <c r="AT164" s="21" t="s">
        <v>139</v>
      </c>
      <c r="AU164" s="21" t="s">
        <v>74</v>
      </c>
    </row>
    <row r="165" s="1" customFormat="1" ht="25.5" customHeight="1">
      <c r="B165" s="43"/>
      <c r="C165" s="200" t="s">
        <v>288</v>
      </c>
      <c r="D165" s="200" t="s">
        <v>131</v>
      </c>
      <c r="E165" s="201" t="s">
        <v>289</v>
      </c>
      <c r="F165" s="202" t="s">
        <v>290</v>
      </c>
      <c r="G165" s="203" t="s">
        <v>280</v>
      </c>
      <c r="H165" s="204">
        <v>46</v>
      </c>
      <c r="I165" s="205"/>
      <c r="J165" s="206">
        <f>ROUND(I165*H165,2)</f>
        <v>0</v>
      </c>
      <c r="K165" s="202" t="s">
        <v>135</v>
      </c>
      <c r="L165" s="69"/>
      <c r="M165" s="207" t="s">
        <v>21</v>
      </c>
      <c r="N165" s="208" t="s">
        <v>45</v>
      </c>
      <c r="O165" s="44"/>
      <c r="P165" s="209">
        <f>O165*H165</f>
        <v>0</v>
      </c>
      <c r="Q165" s="209">
        <v>0</v>
      </c>
      <c r="R165" s="209">
        <f>Q165*H165</f>
        <v>0</v>
      </c>
      <c r="S165" s="209">
        <v>0</v>
      </c>
      <c r="T165" s="210">
        <f>S165*H165</f>
        <v>0</v>
      </c>
      <c r="AR165" s="21" t="s">
        <v>136</v>
      </c>
      <c r="AT165" s="21" t="s">
        <v>131</v>
      </c>
      <c r="AU165" s="21" t="s">
        <v>74</v>
      </c>
      <c r="AY165" s="21" t="s">
        <v>137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21" t="s">
        <v>82</v>
      </c>
      <c r="BK165" s="211">
        <f>ROUND(I165*H165,2)</f>
        <v>0</v>
      </c>
      <c r="BL165" s="21" t="s">
        <v>136</v>
      </c>
      <c r="BM165" s="21" t="s">
        <v>291</v>
      </c>
    </row>
    <row r="166" s="1" customFormat="1">
      <c r="B166" s="43"/>
      <c r="C166" s="71"/>
      <c r="D166" s="212" t="s">
        <v>139</v>
      </c>
      <c r="E166" s="71"/>
      <c r="F166" s="213" t="s">
        <v>292</v>
      </c>
      <c r="G166" s="71"/>
      <c r="H166" s="71"/>
      <c r="I166" s="186"/>
      <c r="J166" s="71"/>
      <c r="K166" s="71"/>
      <c r="L166" s="69"/>
      <c r="M166" s="214"/>
      <c r="N166" s="44"/>
      <c r="O166" s="44"/>
      <c r="P166" s="44"/>
      <c r="Q166" s="44"/>
      <c r="R166" s="44"/>
      <c r="S166" s="44"/>
      <c r="T166" s="92"/>
      <c r="AT166" s="21" t="s">
        <v>139</v>
      </c>
      <c r="AU166" s="21" t="s">
        <v>74</v>
      </c>
    </row>
    <row r="167" s="1" customFormat="1" ht="25.5" customHeight="1">
      <c r="B167" s="43"/>
      <c r="C167" s="200" t="s">
        <v>293</v>
      </c>
      <c r="D167" s="200" t="s">
        <v>131</v>
      </c>
      <c r="E167" s="201" t="s">
        <v>294</v>
      </c>
      <c r="F167" s="202" t="s">
        <v>295</v>
      </c>
      <c r="G167" s="203" t="s">
        <v>280</v>
      </c>
      <c r="H167" s="204">
        <v>6</v>
      </c>
      <c r="I167" s="205"/>
      <c r="J167" s="206">
        <f>ROUND(I167*H167,2)</f>
        <v>0</v>
      </c>
      <c r="K167" s="202" t="s">
        <v>135</v>
      </c>
      <c r="L167" s="69"/>
      <c r="M167" s="207" t="s">
        <v>21</v>
      </c>
      <c r="N167" s="208" t="s">
        <v>45</v>
      </c>
      <c r="O167" s="44"/>
      <c r="P167" s="209">
        <f>O167*H167</f>
        <v>0</v>
      </c>
      <c r="Q167" s="209">
        <v>0</v>
      </c>
      <c r="R167" s="209">
        <f>Q167*H167</f>
        <v>0</v>
      </c>
      <c r="S167" s="209">
        <v>0</v>
      </c>
      <c r="T167" s="210">
        <f>S167*H167</f>
        <v>0</v>
      </c>
      <c r="AR167" s="21" t="s">
        <v>136</v>
      </c>
      <c r="AT167" s="21" t="s">
        <v>131</v>
      </c>
      <c r="AU167" s="21" t="s">
        <v>74</v>
      </c>
      <c r="AY167" s="21" t="s">
        <v>137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21" t="s">
        <v>82</v>
      </c>
      <c r="BK167" s="211">
        <f>ROUND(I167*H167,2)</f>
        <v>0</v>
      </c>
      <c r="BL167" s="21" t="s">
        <v>136</v>
      </c>
      <c r="BM167" s="21" t="s">
        <v>296</v>
      </c>
    </row>
    <row r="168" s="1" customFormat="1">
      <c r="B168" s="43"/>
      <c r="C168" s="71"/>
      <c r="D168" s="212" t="s">
        <v>139</v>
      </c>
      <c r="E168" s="71"/>
      <c r="F168" s="213" t="s">
        <v>297</v>
      </c>
      <c r="G168" s="71"/>
      <c r="H168" s="71"/>
      <c r="I168" s="186"/>
      <c r="J168" s="71"/>
      <c r="K168" s="71"/>
      <c r="L168" s="69"/>
      <c r="M168" s="214"/>
      <c r="N168" s="44"/>
      <c r="O168" s="44"/>
      <c r="P168" s="44"/>
      <c r="Q168" s="44"/>
      <c r="R168" s="44"/>
      <c r="S168" s="44"/>
      <c r="T168" s="92"/>
      <c r="AT168" s="21" t="s">
        <v>139</v>
      </c>
      <c r="AU168" s="21" t="s">
        <v>74</v>
      </c>
    </row>
    <row r="169" s="1" customFormat="1" ht="25.5" customHeight="1">
      <c r="B169" s="43"/>
      <c r="C169" s="200" t="s">
        <v>298</v>
      </c>
      <c r="D169" s="200" t="s">
        <v>131</v>
      </c>
      <c r="E169" s="201" t="s">
        <v>299</v>
      </c>
      <c r="F169" s="202" t="s">
        <v>300</v>
      </c>
      <c r="G169" s="203" t="s">
        <v>152</v>
      </c>
      <c r="H169" s="204">
        <v>1604</v>
      </c>
      <c r="I169" s="205"/>
      <c r="J169" s="206">
        <f>ROUND(I169*H169,2)</f>
        <v>0</v>
      </c>
      <c r="K169" s="202" t="s">
        <v>135</v>
      </c>
      <c r="L169" s="69"/>
      <c r="M169" s="207" t="s">
        <v>21</v>
      </c>
      <c r="N169" s="208" t="s">
        <v>45</v>
      </c>
      <c r="O169" s="44"/>
      <c r="P169" s="209">
        <f>O169*H169</f>
        <v>0</v>
      </c>
      <c r="Q169" s="209">
        <v>0</v>
      </c>
      <c r="R169" s="209">
        <f>Q169*H169</f>
        <v>0</v>
      </c>
      <c r="S169" s="209">
        <v>0</v>
      </c>
      <c r="T169" s="210">
        <f>S169*H169</f>
        <v>0</v>
      </c>
      <c r="AR169" s="21" t="s">
        <v>136</v>
      </c>
      <c r="AT169" s="21" t="s">
        <v>131</v>
      </c>
      <c r="AU169" s="21" t="s">
        <v>74</v>
      </c>
      <c r="AY169" s="21" t="s">
        <v>137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21" t="s">
        <v>82</v>
      </c>
      <c r="BK169" s="211">
        <f>ROUND(I169*H169,2)</f>
        <v>0</v>
      </c>
      <c r="BL169" s="21" t="s">
        <v>136</v>
      </c>
      <c r="BM169" s="21" t="s">
        <v>301</v>
      </c>
    </row>
    <row r="170" s="1" customFormat="1">
      <c r="B170" s="43"/>
      <c r="C170" s="71"/>
      <c r="D170" s="212" t="s">
        <v>139</v>
      </c>
      <c r="E170" s="71"/>
      <c r="F170" s="213" t="s">
        <v>302</v>
      </c>
      <c r="G170" s="71"/>
      <c r="H170" s="71"/>
      <c r="I170" s="186"/>
      <c r="J170" s="71"/>
      <c r="K170" s="71"/>
      <c r="L170" s="69"/>
      <c r="M170" s="214"/>
      <c r="N170" s="44"/>
      <c r="O170" s="44"/>
      <c r="P170" s="44"/>
      <c r="Q170" s="44"/>
      <c r="R170" s="44"/>
      <c r="S170" s="44"/>
      <c r="T170" s="92"/>
      <c r="AT170" s="21" t="s">
        <v>139</v>
      </c>
      <c r="AU170" s="21" t="s">
        <v>74</v>
      </c>
    </row>
    <row r="171" s="1" customFormat="1">
      <c r="B171" s="43"/>
      <c r="C171" s="71"/>
      <c r="D171" s="212" t="s">
        <v>141</v>
      </c>
      <c r="E171" s="71"/>
      <c r="F171" s="215" t="s">
        <v>303</v>
      </c>
      <c r="G171" s="71"/>
      <c r="H171" s="71"/>
      <c r="I171" s="186"/>
      <c r="J171" s="71"/>
      <c r="K171" s="71"/>
      <c r="L171" s="69"/>
      <c r="M171" s="214"/>
      <c r="N171" s="44"/>
      <c r="O171" s="44"/>
      <c r="P171" s="44"/>
      <c r="Q171" s="44"/>
      <c r="R171" s="44"/>
      <c r="S171" s="44"/>
      <c r="T171" s="92"/>
      <c r="AT171" s="21" t="s">
        <v>141</v>
      </c>
      <c r="AU171" s="21" t="s">
        <v>74</v>
      </c>
    </row>
    <row r="172" s="1" customFormat="1" ht="16.5" customHeight="1">
      <c r="B172" s="43"/>
      <c r="C172" s="200" t="s">
        <v>304</v>
      </c>
      <c r="D172" s="200" t="s">
        <v>131</v>
      </c>
      <c r="E172" s="201" t="s">
        <v>305</v>
      </c>
      <c r="F172" s="202" t="s">
        <v>306</v>
      </c>
      <c r="G172" s="203" t="s">
        <v>178</v>
      </c>
      <c r="H172" s="204">
        <v>952</v>
      </c>
      <c r="I172" s="205"/>
      <c r="J172" s="206">
        <f>ROUND(I172*H172,2)</f>
        <v>0</v>
      </c>
      <c r="K172" s="202" t="s">
        <v>135</v>
      </c>
      <c r="L172" s="69"/>
      <c r="M172" s="207" t="s">
        <v>21</v>
      </c>
      <c r="N172" s="208" t="s">
        <v>45</v>
      </c>
      <c r="O172" s="44"/>
      <c r="P172" s="209">
        <f>O172*H172</f>
        <v>0</v>
      </c>
      <c r="Q172" s="209">
        <v>0</v>
      </c>
      <c r="R172" s="209">
        <f>Q172*H172</f>
        <v>0</v>
      </c>
      <c r="S172" s="209">
        <v>0</v>
      </c>
      <c r="T172" s="210">
        <f>S172*H172</f>
        <v>0</v>
      </c>
      <c r="AR172" s="21" t="s">
        <v>136</v>
      </c>
      <c r="AT172" s="21" t="s">
        <v>131</v>
      </c>
      <c r="AU172" s="21" t="s">
        <v>74</v>
      </c>
      <c r="AY172" s="21" t="s">
        <v>137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21" t="s">
        <v>82</v>
      </c>
      <c r="BK172" s="211">
        <f>ROUND(I172*H172,2)</f>
        <v>0</v>
      </c>
      <c r="BL172" s="21" t="s">
        <v>136</v>
      </c>
      <c r="BM172" s="21" t="s">
        <v>307</v>
      </c>
    </row>
    <row r="173" s="1" customFormat="1">
      <c r="B173" s="43"/>
      <c r="C173" s="71"/>
      <c r="D173" s="212" t="s">
        <v>139</v>
      </c>
      <c r="E173" s="71"/>
      <c r="F173" s="213" t="s">
        <v>308</v>
      </c>
      <c r="G173" s="71"/>
      <c r="H173" s="71"/>
      <c r="I173" s="186"/>
      <c r="J173" s="71"/>
      <c r="K173" s="71"/>
      <c r="L173" s="69"/>
      <c r="M173" s="214"/>
      <c r="N173" s="44"/>
      <c r="O173" s="44"/>
      <c r="P173" s="44"/>
      <c r="Q173" s="44"/>
      <c r="R173" s="44"/>
      <c r="S173" s="44"/>
      <c r="T173" s="92"/>
      <c r="AT173" s="21" t="s">
        <v>139</v>
      </c>
      <c r="AU173" s="21" t="s">
        <v>74</v>
      </c>
    </row>
    <row r="174" s="10" customFormat="1">
      <c r="B174" s="227"/>
      <c r="C174" s="228"/>
      <c r="D174" s="212" t="s">
        <v>156</v>
      </c>
      <c r="E174" s="229" t="s">
        <v>21</v>
      </c>
      <c r="F174" s="230" t="s">
        <v>309</v>
      </c>
      <c r="G174" s="228"/>
      <c r="H174" s="229" t="s">
        <v>21</v>
      </c>
      <c r="I174" s="231"/>
      <c r="J174" s="228"/>
      <c r="K174" s="228"/>
      <c r="L174" s="232"/>
      <c r="M174" s="233"/>
      <c r="N174" s="234"/>
      <c r="O174" s="234"/>
      <c r="P174" s="234"/>
      <c r="Q174" s="234"/>
      <c r="R174" s="234"/>
      <c r="S174" s="234"/>
      <c r="T174" s="235"/>
      <c r="AT174" s="236" t="s">
        <v>156</v>
      </c>
      <c r="AU174" s="236" t="s">
        <v>74</v>
      </c>
      <c r="AV174" s="10" t="s">
        <v>82</v>
      </c>
      <c r="AW174" s="10" t="s">
        <v>38</v>
      </c>
      <c r="AX174" s="10" t="s">
        <v>74</v>
      </c>
      <c r="AY174" s="236" t="s">
        <v>137</v>
      </c>
    </row>
    <row r="175" s="9" customFormat="1">
      <c r="B175" s="216"/>
      <c r="C175" s="217"/>
      <c r="D175" s="212" t="s">
        <v>156</v>
      </c>
      <c r="E175" s="218" t="s">
        <v>21</v>
      </c>
      <c r="F175" s="219" t="s">
        <v>182</v>
      </c>
      <c r="G175" s="217"/>
      <c r="H175" s="220">
        <v>392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156</v>
      </c>
      <c r="AU175" s="226" t="s">
        <v>74</v>
      </c>
      <c r="AV175" s="9" t="s">
        <v>84</v>
      </c>
      <c r="AW175" s="9" t="s">
        <v>38</v>
      </c>
      <c r="AX175" s="9" t="s">
        <v>74</v>
      </c>
      <c r="AY175" s="226" t="s">
        <v>137</v>
      </c>
    </row>
    <row r="176" s="9" customFormat="1">
      <c r="B176" s="216"/>
      <c r="C176" s="217"/>
      <c r="D176" s="212" t="s">
        <v>156</v>
      </c>
      <c r="E176" s="218" t="s">
        <v>21</v>
      </c>
      <c r="F176" s="219" t="s">
        <v>183</v>
      </c>
      <c r="G176" s="217"/>
      <c r="H176" s="220">
        <v>280</v>
      </c>
      <c r="I176" s="221"/>
      <c r="J176" s="217"/>
      <c r="K176" s="217"/>
      <c r="L176" s="222"/>
      <c r="M176" s="223"/>
      <c r="N176" s="224"/>
      <c r="O176" s="224"/>
      <c r="P176" s="224"/>
      <c r="Q176" s="224"/>
      <c r="R176" s="224"/>
      <c r="S176" s="224"/>
      <c r="T176" s="225"/>
      <c r="AT176" s="226" t="s">
        <v>156</v>
      </c>
      <c r="AU176" s="226" t="s">
        <v>74</v>
      </c>
      <c r="AV176" s="9" t="s">
        <v>84</v>
      </c>
      <c r="AW176" s="9" t="s">
        <v>38</v>
      </c>
      <c r="AX176" s="9" t="s">
        <v>74</v>
      </c>
      <c r="AY176" s="226" t="s">
        <v>137</v>
      </c>
    </row>
    <row r="177" s="9" customFormat="1">
      <c r="B177" s="216"/>
      <c r="C177" s="217"/>
      <c r="D177" s="212" t="s">
        <v>156</v>
      </c>
      <c r="E177" s="218" t="s">
        <v>21</v>
      </c>
      <c r="F177" s="219" t="s">
        <v>184</v>
      </c>
      <c r="G177" s="217"/>
      <c r="H177" s="220">
        <v>280</v>
      </c>
      <c r="I177" s="221"/>
      <c r="J177" s="217"/>
      <c r="K177" s="217"/>
      <c r="L177" s="222"/>
      <c r="M177" s="223"/>
      <c r="N177" s="224"/>
      <c r="O177" s="224"/>
      <c r="P177" s="224"/>
      <c r="Q177" s="224"/>
      <c r="R177" s="224"/>
      <c r="S177" s="224"/>
      <c r="T177" s="225"/>
      <c r="AT177" s="226" t="s">
        <v>156</v>
      </c>
      <c r="AU177" s="226" t="s">
        <v>74</v>
      </c>
      <c r="AV177" s="9" t="s">
        <v>84</v>
      </c>
      <c r="AW177" s="9" t="s">
        <v>38</v>
      </c>
      <c r="AX177" s="9" t="s">
        <v>74</v>
      </c>
      <c r="AY177" s="226" t="s">
        <v>137</v>
      </c>
    </row>
    <row r="178" s="11" customFormat="1">
      <c r="B178" s="237"/>
      <c r="C178" s="238"/>
      <c r="D178" s="212" t="s">
        <v>156</v>
      </c>
      <c r="E178" s="239" t="s">
        <v>21</v>
      </c>
      <c r="F178" s="240" t="s">
        <v>160</v>
      </c>
      <c r="G178" s="238"/>
      <c r="H178" s="241">
        <v>952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AT178" s="247" t="s">
        <v>156</v>
      </c>
      <c r="AU178" s="247" t="s">
        <v>74</v>
      </c>
      <c r="AV178" s="11" t="s">
        <v>136</v>
      </c>
      <c r="AW178" s="11" t="s">
        <v>38</v>
      </c>
      <c r="AX178" s="11" t="s">
        <v>82</v>
      </c>
      <c r="AY178" s="247" t="s">
        <v>137</v>
      </c>
    </row>
    <row r="179" s="1" customFormat="1" ht="16.5" customHeight="1">
      <c r="B179" s="43"/>
      <c r="C179" s="200" t="s">
        <v>310</v>
      </c>
      <c r="D179" s="200" t="s">
        <v>131</v>
      </c>
      <c r="E179" s="201" t="s">
        <v>311</v>
      </c>
      <c r="F179" s="202" t="s">
        <v>312</v>
      </c>
      <c r="G179" s="203" t="s">
        <v>145</v>
      </c>
      <c r="H179" s="204">
        <v>930</v>
      </c>
      <c r="I179" s="205"/>
      <c r="J179" s="206">
        <f>ROUND(I179*H179,2)</f>
        <v>0</v>
      </c>
      <c r="K179" s="202" t="s">
        <v>135</v>
      </c>
      <c r="L179" s="69"/>
      <c r="M179" s="207" t="s">
        <v>21</v>
      </c>
      <c r="N179" s="208" t="s">
        <v>45</v>
      </c>
      <c r="O179" s="44"/>
      <c r="P179" s="209">
        <f>O179*H179</f>
        <v>0</v>
      </c>
      <c r="Q179" s="209">
        <v>0</v>
      </c>
      <c r="R179" s="209">
        <f>Q179*H179</f>
        <v>0</v>
      </c>
      <c r="S179" s="209">
        <v>0</v>
      </c>
      <c r="T179" s="210">
        <f>S179*H179</f>
        <v>0</v>
      </c>
      <c r="AR179" s="21" t="s">
        <v>136</v>
      </c>
      <c r="AT179" s="21" t="s">
        <v>131</v>
      </c>
      <c r="AU179" s="21" t="s">
        <v>74</v>
      </c>
      <c r="AY179" s="21" t="s">
        <v>137</v>
      </c>
      <c r="BE179" s="211">
        <f>IF(N179="základní",J179,0)</f>
        <v>0</v>
      </c>
      <c r="BF179" s="211">
        <f>IF(N179="snížená",J179,0)</f>
        <v>0</v>
      </c>
      <c r="BG179" s="211">
        <f>IF(N179="zákl. přenesená",J179,0)</f>
        <v>0</v>
      </c>
      <c r="BH179" s="211">
        <f>IF(N179="sníž. přenesená",J179,0)</f>
        <v>0</v>
      </c>
      <c r="BI179" s="211">
        <f>IF(N179="nulová",J179,0)</f>
        <v>0</v>
      </c>
      <c r="BJ179" s="21" t="s">
        <v>82</v>
      </c>
      <c r="BK179" s="211">
        <f>ROUND(I179*H179,2)</f>
        <v>0</v>
      </c>
      <c r="BL179" s="21" t="s">
        <v>136</v>
      </c>
      <c r="BM179" s="21" t="s">
        <v>313</v>
      </c>
    </row>
    <row r="180" s="1" customFormat="1">
      <c r="B180" s="43"/>
      <c r="C180" s="71"/>
      <c r="D180" s="212" t="s">
        <v>139</v>
      </c>
      <c r="E180" s="71"/>
      <c r="F180" s="213" t="s">
        <v>314</v>
      </c>
      <c r="G180" s="71"/>
      <c r="H180" s="71"/>
      <c r="I180" s="186"/>
      <c r="J180" s="71"/>
      <c r="K180" s="71"/>
      <c r="L180" s="69"/>
      <c r="M180" s="214"/>
      <c r="N180" s="44"/>
      <c r="O180" s="44"/>
      <c r="P180" s="44"/>
      <c r="Q180" s="44"/>
      <c r="R180" s="44"/>
      <c r="S180" s="44"/>
      <c r="T180" s="92"/>
      <c r="AT180" s="21" t="s">
        <v>139</v>
      </c>
      <c r="AU180" s="21" t="s">
        <v>74</v>
      </c>
    </row>
    <row r="181" s="1" customFormat="1" ht="16.5" customHeight="1">
      <c r="B181" s="43"/>
      <c r="C181" s="200" t="s">
        <v>315</v>
      </c>
      <c r="D181" s="200" t="s">
        <v>131</v>
      </c>
      <c r="E181" s="201" t="s">
        <v>316</v>
      </c>
      <c r="F181" s="202" t="s">
        <v>317</v>
      </c>
      <c r="G181" s="203" t="s">
        <v>163</v>
      </c>
      <c r="H181" s="204">
        <v>0.63200000000000001</v>
      </c>
      <c r="I181" s="205"/>
      <c r="J181" s="206">
        <f>ROUND(I181*H181,2)</f>
        <v>0</v>
      </c>
      <c r="K181" s="202" t="s">
        <v>135</v>
      </c>
      <c r="L181" s="69"/>
      <c r="M181" s="207" t="s">
        <v>21</v>
      </c>
      <c r="N181" s="208" t="s">
        <v>45</v>
      </c>
      <c r="O181" s="44"/>
      <c r="P181" s="209">
        <f>O181*H181</f>
        <v>0</v>
      </c>
      <c r="Q181" s="209">
        <v>0</v>
      </c>
      <c r="R181" s="209">
        <f>Q181*H181</f>
        <v>0</v>
      </c>
      <c r="S181" s="209">
        <v>0</v>
      </c>
      <c r="T181" s="210">
        <f>S181*H181</f>
        <v>0</v>
      </c>
      <c r="AR181" s="21" t="s">
        <v>136</v>
      </c>
      <c r="AT181" s="21" t="s">
        <v>131</v>
      </c>
      <c r="AU181" s="21" t="s">
        <v>74</v>
      </c>
      <c r="AY181" s="21" t="s">
        <v>137</v>
      </c>
      <c r="BE181" s="211">
        <f>IF(N181="základní",J181,0)</f>
        <v>0</v>
      </c>
      <c r="BF181" s="211">
        <f>IF(N181="snížená",J181,0)</f>
        <v>0</v>
      </c>
      <c r="BG181" s="211">
        <f>IF(N181="zákl. přenesená",J181,0)</f>
        <v>0</v>
      </c>
      <c r="BH181" s="211">
        <f>IF(N181="sníž. přenesená",J181,0)</f>
        <v>0</v>
      </c>
      <c r="BI181" s="211">
        <f>IF(N181="nulová",J181,0)</f>
        <v>0</v>
      </c>
      <c r="BJ181" s="21" t="s">
        <v>82</v>
      </c>
      <c r="BK181" s="211">
        <f>ROUND(I181*H181,2)</f>
        <v>0</v>
      </c>
      <c r="BL181" s="21" t="s">
        <v>136</v>
      </c>
      <c r="BM181" s="21" t="s">
        <v>318</v>
      </c>
    </row>
    <row r="182" s="1" customFormat="1">
      <c r="B182" s="43"/>
      <c r="C182" s="71"/>
      <c r="D182" s="212" t="s">
        <v>139</v>
      </c>
      <c r="E182" s="71"/>
      <c r="F182" s="213" t="s">
        <v>319</v>
      </c>
      <c r="G182" s="71"/>
      <c r="H182" s="71"/>
      <c r="I182" s="186"/>
      <c r="J182" s="71"/>
      <c r="K182" s="71"/>
      <c r="L182" s="69"/>
      <c r="M182" s="214"/>
      <c r="N182" s="44"/>
      <c r="O182" s="44"/>
      <c r="P182" s="44"/>
      <c r="Q182" s="44"/>
      <c r="R182" s="44"/>
      <c r="S182" s="44"/>
      <c r="T182" s="92"/>
      <c r="AT182" s="21" t="s">
        <v>139</v>
      </c>
      <c r="AU182" s="21" t="s">
        <v>74</v>
      </c>
    </row>
    <row r="183" s="1" customFormat="1">
      <c r="B183" s="43"/>
      <c r="C183" s="71"/>
      <c r="D183" s="212" t="s">
        <v>141</v>
      </c>
      <c r="E183" s="71"/>
      <c r="F183" s="215" t="s">
        <v>271</v>
      </c>
      <c r="G183" s="71"/>
      <c r="H183" s="71"/>
      <c r="I183" s="186"/>
      <c r="J183" s="71"/>
      <c r="K183" s="71"/>
      <c r="L183" s="69"/>
      <c r="M183" s="214"/>
      <c r="N183" s="44"/>
      <c r="O183" s="44"/>
      <c r="P183" s="44"/>
      <c r="Q183" s="44"/>
      <c r="R183" s="44"/>
      <c r="S183" s="44"/>
      <c r="T183" s="92"/>
      <c r="AT183" s="21" t="s">
        <v>141</v>
      </c>
      <c r="AU183" s="21" t="s">
        <v>74</v>
      </c>
    </row>
    <row r="184" s="1" customFormat="1" ht="16.5" customHeight="1">
      <c r="B184" s="43"/>
      <c r="C184" s="248" t="s">
        <v>320</v>
      </c>
      <c r="D184" s="248" t="s">
        <v>321</v>
      </c>
      <c r="E184" s="249" t="s">
        <v>322</v>
      </c>
      <c r="F184" s="250" t="s">
        <v>323</v>
      </c>
      <c r="G184" s="251" t="s">
        <v>188</v>
      </c>
      <c r="H184" s="252">
        <v>1673.3900000000001</v>
      </c>
      <c r="I184" s="253"/>
      <c r="J184" s="254">
        <f>ROUND(I184*H184,2)</f>
        <v>0</v>
      </c>
      <c r="K184" s="250" t="s">
        <v>135</v>
      </c>
      <c r="L184" s="255"/>
      <c r="M184" s="256" t="s">
        <v>21</v>
      </c>
      <c r="N184" s="257" t="s">
        <v>45</v>
      </c>
      <c r="O184" s="44"/>
      <c r="P184" s="209">
        <f>O184*H184</f>
        <v>0</v>
      </c>
      <c r="Q184" s="209">
        <v>1000</v>
      </c>
      <c r="R184" s="209">
        <f>Q184*H184</f>
        <v>1673390</v>
      </c>
      <c r="S184" s="209">
        <v>0</v>
      </c>
      <c r="T184" s="210">
        <f>S184*H184</f>
        <v>0</v>
      </c>
      <c r="AR184" s="21" t="s">
        <v>189</v>
      </c>
      <c r="AT184" s="21" t="s">
        <v>321</v>
      </c>
      <c r="AU184" s="21" t="s">
        <v>74</v>
      </c>
      <c r="AY184" s="21" t="s">
        <v>137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21" t="s">
        <v>82</v>
      </c>
      <c r="BK184" s="211">
        <f>ROUND(I184*H184,2)</f>
        <v>0</v>
      </c>
      <c r="BL184" s="21" t="s">
        <v>189</v>
      </c>
      <c r="BM184" s="21" t="s">
        <v>324</v>
      </c>
    </row>
    <row r="185" s="1" customFormat="1">
      <c r="B185" s="43"/>
      <c r="C185" s="71"/>
      <c r="D185" s="212" t="s">
        <v>139</v>
      </c>
      <c r="E185" s="71"/>
      <c r="F185" s="213" t="s">
        <v>323</v>
      </c>
      <c r="G185" s="71"/>
      <c r="H185" s="71"/>
      <c r="I185" s="186"/>
      <c r="J185" s="71"/>
      <c r="K185" s="71"/>
      <c r="L185" s="69"/>
      <c r="M185" s="214"/>
      <c r="N185" s="44"/>
      <c r="O185" s="44"/>
      <c r="P185" s="44"/>
      <c r="Q185" s="44"/>
      <c r="R185" s="44"/>
      <c r="S185" s="44"/>
      <c r="T185" s="92"/>
      <c r="AT185" s="21" t="s">
        <v>139</v>
      </c>
      <c r="AU185" s="21" t="s">
        <v>74</v>
      </c>
    </row>
    <row r="186" s="1" customFormat="1" ht="16.5" customHeight="1">
      <c r="B186" s="43"/>
      <c r="C186" s="248" t="s">
        <v>325</v>
      </c>
      <c r="D186" s="248" t="s">
        <v>321</v>
      </c>
      <c r="E186" s="249" t="s">
        <v>326</v>
      </c>
      <c r="F186" s="250" t="s">
        <v>327</v>
      </c>
      <c r="G186" s="251" t="s">
        <v>145</v>
      </c>
      <c r="H186" s="252">
        <v>794</v>
      </c>
      <c r="I186" s="253"/>
      <c r="J186" s="254">
        <f>ROUND(I186*H186,2)</f>
        <v>0</v>
      </c>
      <c r="K186" s="250" t="s">
        <v>135</v>
      </c>
      <c r="L186" s="255"/>
      <c r="M186" s="256" t="s">
        <v>21</v>
      </c>
      <c r="N186" s="257" t="s">
        <v>45</v>
      </c>
      <c r="O186" s="44"/>
      <c r="P186" s="209">
        <f>O186*H186</f>
        <v>0</v>
      </c>
      <c r="Q186" s="209">
        <v>252</v>
      </c>
      <c r="R186" s="209">
        <f>Q186*H186</f>
        <v>200088</v>
      </c>
      <c r="S186" s="209">
        <v>0</v>
      </c>
      <c r="T186" s="210">
        <f>S186*H186</f>
        <v>0</v>
      </c>
      <c r="AR186" s="21" t="s">
        <v>189</v>
      </c>
      <c r="AT186" s="21" t="s">
        <v>321</v>
      </c>
      <c r="AU186" s="21" t="s">
        <v>74</v>
      </c>
      <c r="AY186" s="21" t="s">
        <v>137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21" t="s">
        <v>82</v>
      </c>
      <c r="BK186" s="211">
        <f>ROUND(I186*H186,2)</f>
        <v>0</v>
      </c>
      <c r="BL186" s="21" t="s">
        <v>189</v>
      </c>
      <c r="BM186" s="21" t="s">
        <v>328</v>
      </c>
    </row>
    <row r="187" s="1" customFormat="1">
      <c r="B187" s="43"/>
      <c r="C187" s="71"/>
      <c r="D187" s="212" t="s">
        <v>139</v>
      </c>
      <c r="E187" s="71"/>
      <c r="F187" s="213" t="s">
        <v>327</v>
      </c>
      <c r="G187" s="71"/>
      <c r="H187" s="71"/>
      <c r="I187" s="186"/>
      <c r="J187" s="71"/>
      <c r="K187" s="71"/>
      <c r="L187" s="69"/>
      <c r="M187" s="214"/>
      <c r="N187" s="44"/>
      <c r="O187" s="44"/>
      <c r="P187" s="44"/>
      <c r="Q187" s="44"/>
      <c r="R187" s="44"/>
      <c r="S187" s="44"/>
      <c r="T187" s="92"/>
      <c r="AT187" s="21" t="s">
        <v>139</v>
      </c>
      <c r="AU187" s="21" t="s">
        <v>74</v>
      </c>
    </row>
    <row r="188" s="1" customFormat="1" ht="16.5" customHeight="1">
      <c r="B188" s="43"/>
      <c r="C188" s="248" t="s">
        <v>329</v>
      </c>
      <c r="D188" s="248" t="s">
        <v>321</v>
      </c>
      <c r="E188" s="249" t="s">
        <v>330</v>
      </c>
      <c r="F188" s="250" t="s">
        <v>331</v>
      </c>
      <c r="G188" s="251" t="s">
        <v>145</v>
      </c>
      <c r="H188" s="252">
        <v>437</v>
      </c>
      <c r="I188" s="253"/>
      <c r="J188" s="254">
        <f>ROUND(I188*H188,2)</f>
        <v>0</v>
      </c>
      <c r="K188" s="250" t="s">
        <v>135</v>
      </c>
      <c r="L188" s="255"/>
      <c r="M188" s="256" t="s">
        <v>21</v>
      </c>
      <c r="N188" s="257" t="s">
        <v>45</v>
      </c>
      <c r="O188" s="44"/>
      <c r="P188" s="209">
        <f>O188*H188</f>
        <v>0</v>
      </c>
      <c r="Q188" s="209">
        <v>0.02</v>
      </c>
      <c r="R188" s="209">
        <f>Q188*H188</f>
        <v>8.7400000000000002</v>
      </c>
      <c r="S188" s="209">
        <v>0</v>
      </c>
      <c r="T188" s="210">
        <f>S188*H188</f>
        <v>0</v>
      </c>
      <c r="AR188" s="21" t="s">
        <v>189</v>
      </c>
      <c r="AT188" s="21" t="s">
        <v>321</v>
      </c>
      <c r="AU188" s="21" t="s">
        <v>74</v>
      </c>
      <c r="AY188" s="21" t="s">
        <v>137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21" t="s">
        <v>82</v>
      </c>
      <c r="BK188" s="211">
        <f>ROUND(I188*H188,2)</f>
        <v>0</v>
      </c>
      <c r="BL188" s="21" t="s">
        <v>189</v>
      </c>
      <c r="BM188" s="21" t="s">
        <v>332</v>
      </c>
    </row>
    <row r="189" s="1" customFormat="1">
      <c r="B189" s="43"/>
      <c r="C189" s="71"/>
      <c r="D189" s="212" t="s">
        <v>139</v>
      </c>
      <c r="E189" s="71"/>
      <c r="F189" s="213" t="s">
        <v>331</v>
      </c>
      <c r="G189" s="71"/>
      <c r="H189" s="71"/>
      <c r="I189" s="186"/>
      <c r="J189" s="71"/>
      <c r="K189" s="71"/>
      <c r="L189" s="69"/>
      <c r="M189" s="214"/>
      <c r="N189" s="44"/>
      <c r="O189" s="44"/>
      <c r="P189" s="44"/>
      <c r="Q189" s="44"/>
      <c r="R189" s="44"/>
      <c r="S189" s="44"/>
      <c r="T189" s="92"/>
      <c r="AT189" s="21" t="s">
        <v>139</v>
      </c>
      <c r="AU189" s="21" t="s">
        <v>74</v>
      </c>
    </row>
    <row r="190" s="1" customFormat="1" ht="16.5" customHeight="1">
      <c r="B190" s="43"/>
      <c r="C190" s="248" t="s">
        <v>333</v>
      </c>
      <c r="D190" s="248" t="s">
        <v>321</v>
      </c>
      <c r="E190" s="249" t="s">
        <v>334</v>
      </c>
      <c r="F190" s="250" t="s">
        <v>335</v>
      </c>
      <c r="G190" s="251" t="s">
        <v>145</v>
      </c>
      <c r="H190" s="252">
        <v>91</v>
      </c>
      <c r="I190" s="253"/>
      <c r="J190" s="254">
        <f>ROUND(I190*H190,2)</f>
        <v>0</v>
      </c>
      <c r="K190" s="250" t="s">
        <v>21</v>
      </c>
      <c r="L190" s="255"/>
      <c r="M190" s="256" t="s">
        <v>21</v>
      </c>
      <c r="N190" s="257" t="s">
        <v>45</v>
      </c>
      <c r="O190" s="44"/>
      <c r="P190" s="209">
        <f>O190*H190</f>
        <v>0</v>
      </c>
      <c r="Q190" s="209">
        <v>252</v>
      </c>
      <c r="R190" s="209">
        <f>Q190*H190</f>
        <v>22932</v>
      </c>
      <c r="S190" s="209">
        <v>0</v>
      </c>
      <c r="T190" s="210">
        <f>S190*H190</f>
        <v>0</v>
      </c>
      <c r="AR190" s="21" t="s">
        <v>189</v>
      </c>
      <c r="AT190" s="21" t="s">
        <v>321</v>
      </c>
      <c r="AU190" s="21" t="s">
        <v>74</v>
      </c>
      <c r="AY190" s="21" t="s">
        <v>137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21" t="s">
        <v>82</v>
      </c>
      <c r="BK190" s="211">
        <f>ROUND(I190*H190,2)</f>
        <v>0</v>
      </c>
      <c r="BL190" s="21" t="s">
        <v>189</v>
      </c>
      <c r="BM190" s="21" t="s">
        <v>336</v>
      </c>
    </row>
    <row r="191" s="1" customFormat="1">
      <c r="B191" s="43"/>
      <c r="C191" s="71"/>
      <c r="D191" s="212" t="s">
        <v>139</v>
      </c>
      <c r="E191" s="71"/>
      <c r="F191" s="213" t="s">
        <v>327</v>
      </c>
      <c r="G191" s="71"/>
      <c r="H191" s="71"/>
      <c r="I191" s="186"/>
      <c r="J191" s="71"/>
      <c r="K191" s="71"/>
      <c r="L191" s="69"/>
      <c r="M191" s="214"/>
      <c r="N191" s="44"/>
      <c r="O191" s="44"/>
      <c r="P191" s="44"/>
      <c r="Q191" s="44"/>
      <c r="R191" s="44"/>
      <c r="S191" s="44"/>
      <c r="T191" s="92"/>
      <c r="AT191" s="21" t="s">
        <v>139</v>
      </c>
      <c r="AU191" s="21" t="s">
        <v>74</v>
      </c>
    </row>
    <row r="192" s="1" customFormat="1" ht="16.5" customHeight="1">
      <c r="B192" s="43"/>
      <c r="C192" s="248" t="s">
        <v>337</v>
      </c>
      <c r="D192" s="248" t="s">
        <v>321</v>
      </c>
      <c r="E192" s="249" t="s">
        <v>338</v>
      </c>
      <c r="F192" s="250" t="s">
        <v>339</v>
      </c>
      <c r="G192" s="251" t="s">
        <v>145</v>
      </c>
      <c r="H192" s="252">
        <v>174</v>
      </c>
      <c r="I192" s="253"/>
      <c r="J192" s="254">
        <f>ROUND(I192*H192,2)</f>
        <v>0</v>
      </c>
      <c r="K192" s="250" t="s">
        <v>135</v>
      </c>
      <c r="L192" s="255"/>
      <c r="M192" s="256" t="s">
        <v>21</v>
      </c>
      <c r="N192" s="257" t="s">
        <v>45</v>
      </c>
      <c r="O192" s="44"/>
      <c r="P192" s="209">
        <f>O192*H192</f>
        <v>0</v>
      </c>
      <c r="Q192" s="209">
        <v>0.02</v>
      </c>
      <c r="R192" s="209">
        <f>Q192*H192</f>
        <v>3.48</v>
      </c>
      <c r="S192" s="209">
        <v>0</v>
      </c>
      <c r="T192" s="210">
        <f>S192*H192</f>
        <v>0</v>
      </c>
      <c r="AR192" s="21" t="s">
        <v>189</v>
      </c>
      <c r="AT192" s="21" t="s">
        <v>321</v>
      </c>
      <c r="AU192" s="21" t="s">
        <v>74</v>
      </c>
      <c r="AY192" s="21" t="s">
        <v>137</v>
      </c>
      <c r="BE192" s="211">
        <f>IF(N192="základní",J192,0)</f>
        <v>0</v>
      </c>
      <c r="BF192" s="211">
        <f>IF(N192="snížená",J192,0)</f>
        <v>0</v>
      </c>
      <c r="BG192" s="211">
        <f>IF(N192="zákl. přenesená",J192,0)</f>
        <v>0</v>
      </c>
      <c r="BH192" s="211">
        <f>IF(N192="sníž. přenesená",J192,0)</f>
        <v>0</v>
      </c>
      <c r="BI192" s="211">
        <f>IF(N192="nulová",J192,0)</f>
        <v>0</v>
      </c>
      <c r="BJ192" s="21" t="s">
        <v>82</v>
      </c>
      <c r="BK192" s="211">
        <f>ROUND(I192*H192,2)</f>
        <v>0</v>
      </c>
      <c r="BL192" s="21" t="s">
        <v>189</v>
      </c>
      <c r="BM192" s="21" t="s">
        <v>340</v>
      </c>
    </row>
    <row r="193" s="1" customFormat="1">
      <c r="B193" s="43"/>
      <c r="C193" s="71"/>
      <c r="D193" s="212" t="s">
        <v>139</v>
      </c>
      <c r="E193" s="71"/>
      <c r="F193" s="213" t="s">
        <v>339</v>
      </c>
      <c r="G193" s="71"/>
      <c r="H193" s="71"/>
      <c r="I193" s="186"/>
      <c r="J193" s="71"/>
      <c r="K193" s="71"/>
      <c r="L193" s="69"/>
      <c r="M193" s="214"/>
      <c r="N193" s="44"/>
      <c r="O193" s="44"/>
      <c r="P193" s="44"/>
      <c r="Q193" s="44"/>
      <c r="R193" s="44"/>
      <c r="S193" s="44"/>
      <c r="T193" s="92"/>
      <c r="AT193" s="21" t="s">
        <v>139</v>
      </c>
      <c r="AU193" s="21" t="s">
        <v>74</v>
      </c>
    </row>
    <row r="194" s="1" customFormat="1" ht="16.5" customHeight="1">
      <c r="B194" s="43"/>
      <c r="C194" s="248" t="s">
        <v>341</v>
      </c>
      <c r="D194" s="248" t="s">
        <v>321</v>
      </c>
      <c r="E194" s="249" t="s">
        <v>330</v>
      </c>
      <c r="F194" s="250" t="s">
        <v>331</v>
      </c>
      <c r="G194" s="251" t="s">
        <v>145</v>
      </c>
      <c r="H194" s="252">
        <v>87</v>
      </c>
      <c r="I194" s="253"/>
      <c r="J194" s="254">
        <f>ROUND(I194*H194,2)</f>
        <v>0</v>
      </c>
      <c r="K194" s="250" t="s">
        <v>135</v>
      </c>
      <c r="L194" s="255"/>
      <c r="M194" s="256" t="s">
        <v>21</v>
      </c>
      <c r="N194" s="257" t="s">
        <v>45</v>
      </c>
      <c r="O194" s="44"/>
      <c r="P194" s="209">
        <f>O194*H194</f>
        <v>0</v>
      </c>
      <c r="Q194" s="209">
        <v>0.02</v>
      </c>
      <c r="R194" s="209">
        <f>Q194*H194</f>
        <v>1.74</v>
      </c>
      <c r="S194" s="209">
        <v>0</v>
      </c>
      <c r="T194" s="210">
        <f>S194*H194</f>
        <v>0</v>
      </c>
      <c r="AR194" s="21" t="s">
        <v>189</v>
      </c>
      <c r="AT194" s="21" t="s">
        <v>321</v>
      </c>
      <c r="AU194" s="21" t="s">
        <v>74</v>
      </c>
      <c r="AY194" s="21" t="s">
        <v>137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21" t="s">
        <v>82</v>
      </c>
      <c r="BK194" s="211">
        <f>ROUND(I194*H194,2)</f>
        <v>0</v>
      </c>
      <c r="BL194" s="21" t="s">
        <v>189</v>
      </c>
      <c r="BM194" s="21" t="s">
        <v>342</v>
      </c>
    </row>
    <row r="195" s="1" customFormat="1">
      <c r="B195" s="43"/>
      <c r="C195" s="71"/>
      <c r="D195" s="212" t="s">
        <v>139</v>
      </c>
      <c r="E195" s="71"/>
      <c r="F195" s="213" t="s">
        <v>331</v>
      </c>
      <c r="G195" s="71"/>
      <c r="H195" s="71"/>
      <c r="I195" s="186"/>
      <c r="J195" s="71"/>
      <c r="K195" s="71"/>
      <c r="L195" s="69"/>
      <c r="M195" s="214"/>
      <c r="N195" s="44"/>
      <c r="O195" s="44"/>
      <c r="P195" s="44"/>
      <c r="Q195" s="44"/>
      <c r="R195" s="44"/>
      <c r="S195" s="44"/>
      <c r="T195" s="92"/>
      <c r="AT195" s="21" t="s">
        <v>139</v>
      </c>
      <c r="AU195" s="21" t="s">
        <v>74</v>
      </c>
    </row>
    <row r="196" s="1" customFormat="1" ht="16.5" customHeight="1">
      <c r="B196" s="43"/>
      <c r="C196" s="248" t="s">
        <v>343</v>
      </c>
      <c r="D196" s="248" t="s">
        <v>321</v>
      </c>
      <c r="E196" s="249" t="s">
        <v>344</v>
      </c>
      <c r="F196" s="250" t="s">
        <v>345</v>
      </c>
      <c r="G196" s="251" t="s">
        <v>145</v>
      </c>
      <c r="H196" s="252">
        <v>87</v>
      </c>
      <c r="I196" s="253"/>
      <c r="J196" s="254">
        <f>ROUND(I196*H196,2)</f>
        <v>0</v>
      </c>
      <c r="K196" s="250" t="s">
        <v>135</v>
      </c>
      <c r="L196" s="255"/>
      <c r="M196" s="256" t="s">
        <v>21</v>
      </c>
      <c r="N196" s="257" t="s">
        <v>45</v>
      </c>
      <c r="O196" s="44"/>
      <c r="P196" s="209">
        <f>O196*H196</f>
        <v>0</v>
      </c>
      <c r="Q196" s="209">
        <v>0.02</v>
      </c>
      <c r="R196" s="209">
        <f>Q196*H196</f>
        <v>1.74</v>
      </c>
      <c r="S196" s="209">
        <v>0</v>
      </c>
      <c r="T196" s="210">
        <f>S196*H196</f>
        <v>0</v>
      </c>
      <c r="AR196" s="21" t="s">
        <v>189</v>
      </c>
      <c r="AT196" s="21" t="s">
        <v>321</v>
      </c>
      <c r="AU196" s="21" t="s">
        <v>74</v>
      </c>
      <c r="AY196" s="21" t="s">
        <v>137</v>
      </c>
      <c r="BE196" s="211">
        <f>IF(N196="základní",J196,0)</f>
        <v>0</v>
      </c>
      <c r="BF196" s="211">
        <f>IF(N196="snížená",J196,0)</f>
        <v>0</v>
      </c>
      <c r="BG196" s="211">
        <f>IF(N196="zákl. přenesená",J196,0)</f>
        <v>0</v>
      </c>
      <c r="BH196" s="211">
        <f>IF(N196="sníž. přenesená",J196,0)</f>
        <v>0</v>
      </c>
      <c r="BI196" s="211">
        <f>IF(N196="nulová",J196,0)</f>
        <v>0</v>
      </c>
      <c r="BJ196" s="21" t="s">
        <v>82</v>
      </c>
      <c r="BK196" s="211">
        <f>ROUND(I196*H196,2)</f>
        <v>0</v>
      </c>
      <c r="BL196" s="21" t="s">
        <v>189</v>
      </c>
      <c r="BM196" s="21" t="s">
        <v>346</v>
      </c>
    </row>
    <row r="197" s="1" customFormat="1">
      <c r="B197" s="43"/>
      <c r="C197" s="71"/>
      <c r="D197" s="212" t="s">
        <v>139</v>
      </c>
      <c r="E197" s="71"/>
      <c r="F197" s="213" t="s">
        <v>345</v>
      </c>
      <c r="G197" s="71"/>
      <c r="H197" s="71"/>
      <c r="I197" s="186"/>
      <c r="J197" s="71"/>
      <c r="K197" s="71"/>
      <c r="L197" s="69"/>
      <c r="M197" s="214"/>
      <c r="N197" s="44"/>
      <c r="O197" s="44"/>
      <c r="P197" s="44"/>
      <c r="Q197" s="44"/>
      <c r="R197" s="44"/>
      <c r="S197" s="44"/>
      <c r="T197" s="92"/>
      <c r="AT197" s="21" t="s">
        <v>139</v>
      </c>
      <c r="AU197" s="21" t="s">
        <v>74</v>
      </c>
    </row>
    <row r="198" s="1" customFormat="1" ht="16.5" customHeight="1">
      <c r="B198" s="43"/>
      <c r="C198" s="248" t="s">
        <v>347</v>
      </c>
      <c r="D198" s="248" t="s">
        <v>321</v>
      </c>
      <c r="E198" s="249" t="s">
        <v>348</v>
      </c>
      <c r="F198" s="250" t="s">
        <v>349</v>
      </c>
      <c r="G198" s="251" t="s">
        <v>145</v>
      </c>
      <c r="H198" s="252">
        <v>121</v>
      </c>
      <c r="I198" s="253"/>
      <c r="J198" s="254">
        <f>ROUND(I198*H198,2)</f>
        <v>0</v>
      </c>
      <c r="K198" s="250" t="s">
        <v>135</v>
      </c>
      <c r="L198" s="255"/>
      <c r="M198" s="256" t="s">
        <v>21</v>
      </c>
      <c r="N198" s="257" t="s">
        <v>45</v>
      </c>
      <c r="O198" s="44"/>
      <c r="P198" s="209">
        <f>O198*H198</f>
        <v>0</v>
      </c>
      <c r="Q198" s="209">
        <v>283.06999999999999</v>
      </c>
      <c r="R198" s="209">
        <f>Q198*H198</f>
        <v>34251.470000000001</v>
      </c>
      <c r="S198" s="209">
        <v>0</v>
      </c>
      <c r="T198" s="210">
        <f>S198*H198</f>
        <v>0</v>
      </c>
      <c r="AR198" s="21" t="s">
        <v>189</v>
      </c>
      <c r="AT198" s="21" t="s">
        <v>321</v>
      </c>
      <c r="AU198" s="21" t="s">
        <v>74</v>
      </c>
      <c r="AY198" s="21" t="s">
        <v>137</v>
      </c>
      <c r="BE198" s="211">
        <f>IF(N198="základní",J198,0)</f>
        <v>0</v>
      </c>
      <c r="BF198" s="211">
        <f>IF(N198="snížená",J198,0)</f>
        <v>0</v>
      </c>
      <c r="BG198" s="211">
        <f>IF(N198="zákl. přenesená",J198,0)</f>
        <v>0</v>
      </c>
      <c r="BH198" s="211">
        <f>IF(N198="sníž. přenesená",J198,0)</f>
        <v>0</v>
      </c>
      <c r="BI198" s="211">
        <f>IF(N198="nulová",J198,0)</f>
        <v>0</v>
      </c>
      <c r="BJ198" s="21" t="s">
        <v>82</v>
      </c>
      <c r="BK198" s="211">
        <f>ROUND(I198*H198,2)</f>
        <v>0</v>
      </c>
      <c r="BL198" s="21" t="s">
        <v>189</v>
      </c>
      <c r="BM198" s="21" t="s">
        <v>350</v>
      </c>
    </row>
    <row r="199" s="1" customFormat="1">
      <c r="B199" s="43"/>
      <c r="C199" s="71"/>
      <c r="D199" s="212" t="s">
        <v>139</v>
      </c>
      <c r="E199" s="71"/>
      <c r="F199" s="213" t="s">
        <v>349</v>
      </c>
      <c r="G199" s="71"/>
      <c r="H199" s="71"/>
      <c r="I199" s="186"/>
      <c r="J199" s="71"/>
      <c r="K199" s="71"/>
      <c r="L199" s="69"/>
      <c r="M199" s="214"/>
      <c r="N199" s="44"/>
      <c r="O199" s="44"/>
      <c r="P199" s="44"/>
      <c r="Q199" s="44"/>
      <c r="R199" s="44"/>
      <c r="S199" s="44"/>
      <c r="T199" s="92"/>
      <c r="AT199" s="21" t="s">
        <v>139</v>
      </c>
      <c r="AU199" s="21" t="s">
        <v>74</v>
      </c>
    </row>
    <row r="200" s="1" customFormat="1">
      <c r="B200" s="43"/>
      <c r="C200" s="71"/>
      <c r="D200" s="212" t="s">
        <v>141</v>
      </c>
      <c r="E200" s="71"/>
      <c r="F200" s="215" t="s">
        <v>351</v>
      </c>
      <c r="G200" s="71"/>
      <c r="H200" s="71"/>
      <c r="I200" s="186"/>
      <c r="J200" s="71"/>
      <c r="K200" s="71"/>
      <c r="L200" s="69"/>
      <c r="M200" s="214"/>
      <c r="N200" s="44"/>
      <c r="O200" s="44"/>
      <c r="P200" s="44"/>
      <c r="Q200" s="44"/>
      <c r="R200" s="44"/>
      <c r="S200" s="44"/>
      <c r="T200" s="92"/>
      <c r="AT200" s="21" t="s">
        <v>141</v>
      </c>
      <c r="AU200" s="21" t="s">
        <v>74</v>
      </c>
    </row>
    <row r="201" s="1" customFormat="1" ht="16.5" customHeight="1">
      <c r="B201" s="43"/>
      <c r="C201" s="248" t="s">
        <v>352</v>
      </c>
      <c r="D201" s="248" t="s">
        <v>321</v>
      </c>
      <c r="E201" s="249" t="s">
        <v>353</v>
      </c>
      <c r="F201" s="250" t="s">
        <v>354</v>
      </c>
      <c r="G201" s="251" t="s">
        <v>145</v>
      </c>
      <c r="H201" s="252">
        <v>736</v>
      </c>
      <c r="I201" s="253"/>
      <c r="J201" s="254">
        <f>ROUND(I201*H201,2)</f>
        <v>0</v>
      </c>
      <c r="K201" s="250" t="s">
        <v>135</v>
      </c>
      <c r="L201" s="255"/>
      <c r="M201" s="256" t="s">
        <v>21</v>
      </c>
      <c r="N201" s="257" t="s">
        <v>45</v>
      </c>
      <c r="O201" s="44"/>
      <c r="P201" s="209">
        <f>O201*H201</f>
        <v>0</v>
      </c>
      <c r="Q201" s="209">
        <v>1.1100000000000001</v>
      </c>
      <c r="R201" s="209">
        <f>Q201*H201</f>
        <v>816.96000000000004</v>
      </c>
      <c r="S201" s="209">
        <v>0</v>
      </c>
      <c r="T201" s="210">
        <f>S201*H201</f>
        <v>0</v>
      </c>
      <c r="AR201" s="21" t="s">
        <v>189</v>
      </c>
      <c r="AT201" s="21" t="s">
        <v>321</v>
      </c>
      <c r="AU201" s="21" t="s">
        <v>74</v>
      </c>
      <c r="AY201" s="21" t="s">
        <v>137</v>
      </c>
      <c r="BE201" s="211">
        <f>IF(N201="základní",J201,0)</f>
        <v>0</v>
      </c>
      <c r="BF201" s="211">
        <f>IF(N201="snížená",J201,0)</f>
        <v>0</v>
      </c>
      <c r="BG201" s="211">
        <f>IF(N201="zákl. přenesená",J201,0)</f>
        <v>0</v>
      </c>
      <c r="BH201" s="211">
        <f>IF(N201="sníž. přenesená",J201,0)</f>
        <v>0</v>
      </c>
      <c r="BI201" s="211">
        <f>IF(N201="nulová",J201,0)</f>
        <v>0</v>
      </c>
      <c r="BJ201" s="21" t="s">
        <v>82</v>
      </c>
      <c r="BK201" s="211">
        <f>ROUND(I201*H201,2)</f>
        <v>0</v>
      </c>
      <c r="BL201" s="21" t="s">
        <v>189</v>
      </c>
      <c r="BM201" s="21" t="s">
        <v>355</v>
      </c>
    </row>
    <row r="202" s="1" customFormat="1">
      <c r="B202" s="43"/>
      <c r="C202" s="71"/>
      <c r="D202" s="212" t="s">
        <v>139</v>
      </c>
      <c r="E202" s="71"/>
      <c r="F202" s="213" t="s">
        <v>354</v>
      </c>
      <c r="G202" s="71"/>
      <c r="H202" s="71"/>
      <c r="I202" s="186"/>
      <c r="J202" s="71"/>
      <c r="K202" s="71"/>
      <c r="L202" s="69"/>
      <c r="M202" s="214"/>
      <c r="N202" s="44"/>
      <c r="O202" s="44"/>
      <c r="P202" s="44"/>
      <c r="Q202" s="44"/>
      <c r="R202" s="44"/>
      <c r="S202" s="44"/>
      <c r="T202" s="92"/>
      <c r="AT202" s="21" t="s">
        <v>139</v>
      </c>
      <c r="AU202" s="21" t="s">
        <v>74</v>
      </c>
    </row>
    <row r="203" s="1" customFormat="1" ht="16.5" customHeight="1">
      <c r="B203" s="43"/>
      <c r="C203" s="248" t="s">
        <v>356</v>
      </c>
      <c r="D203" s="248" t="s">
        <v>321</v>
      </c>
      <c r="E203" s="249" t="s">
        <v>357</v>
      </c>
      <c r="F203" s="250" t="s">
        <v>358</v>
      </c>
      <c r="G203" s="251" t="s">
        <v>145</v>
      </c>
      <c r="H203" s="252">
        <v>394</v>
      </c>
      <c r="I203" s="253"/>
      <c r="J203" s="254">
        <f>ROUND(I203*H203,2)</f>
        <v>0</v>
      </c>
      <c r="K203" s="250" t="s">
        <v>135</v>
      </c>
      <c r="L203" s="255"/>
      <c r="M203" s="256" t="s">
        <v>21</v>
      </c>
      <c r="N203" s="257" t="s">
        <v>45</v>
      </c>
      <c r="O203" s="44"/>
      <c r="P203" s="209">
        <f>O203*H203</f>
        <v>0</v>
      </c>
      <c r="Q203" s="209">
        <v>0.17999999999999999</v>
      </c>
      <c r="R203" s="209">
        <f>Q203*H203</f>
        <v>70.920000000000002</v>
      </c>
      <c r="S203" s="209">
        <v>0</v>
      </c>
      <c r="T203" s="210">
        <f>S203*H203</f>
        <v>0</v>
      </c>
      <c r="AR203" s="21" t="s">
        <v>189</v>
      </c>
      <c r="AT203" s="21" t="s">
        <v>321</v>
      </c>
      <c r="AU203" s="21" t="s">
        <v>74</v>
      </c>
      <c r="AY203" s="21" t="s">
        <v>137</v>
      </c>
      <c r="BE203" s="211">
        <f>IF(N203="základní",J203,0)</f>
        <v>0</v>
      </c>
      <c r="BF203" s="211">
        <f>IF(N203="snížená",J203,0)</f>
        <v>0</v>
      </c>
      <c r="BG203" s="211">
        <f>IF(N203="zákl. přenesená",J203,0)</f>
        <v>0</v>
      </c>
      <c r="BH203" s="211">
        <f>IF(N203="sníž. přenesená",J203,0)</f>
        <v>0</v>
      </c>
      <c r="BI203" s="211">
        <f>IF(N203="nulová",J203,0)</f>
        <v>0</v>
      </c>
      <c r="BJ203" s="21" t="s">
        <v>82</v>
      </c>
      <c r="BK203" s="211">
        <f>ROUND(I203*H203,2)</f>
        <v>0</v>
      </c>
      <c r="BL203" s="21" t="s">
        <v>189</v>
      </c>
      <c r="BM203" s="21" t="s">
        <v>359</v>
      </c>
    </row>
    <row r="204" s="1" customFormat="1">
      <c r="B204" s="43"/>
      <c r="C204" s="71"/>
      <c r="D204" s="212" t="s">
        <v>139</v>
      </c>
      <c r="E204" s="71"/>
      <c r="F204" s="213" t="s">
        <v>358</v>
      </c>
      <c r="G204" s="71"/>
      <c r="H204" s="71"/>
      <c r="I204" s="186"/>
      <c r="J204" s="71"/>
      <c r="K204" s="71"/>
      <c r="L204" s="69"/>
      <c r="M204" s="214"/>
      <c r="N204" s="44"/>
      <c r="O204" s="44"/>
      <c r="P204" s="44"/>
      <c r="Q204" s="44"/>
      <c r="R204" s="44"/>
      <c r="S204" s="44"/>
      <c r="T204" s="92"/>
      <c r="AT204" s="21" t="s">
        <v>139</v>
      </c>
      <c r="AU204" s="21" t="s">
        <v>74</v>
      </c>
    </row>
    <row r="205" s="1" customFormat="1" ht="25.5" customHeight="1">
      <c r="B205" s="43"/>
      <c r="C205" s="248" t="s">
        <v>360</v>
      </c>
      <c r="D205" s="248" t="s">
        <v>321</v>
      </c>
      <c r="E205" s="249" t="s">
        <v>361</v>
      </c>
      <c r="F205" s="250" t="s">
        <v>362</v>
      </c>
      <c r="G205" s="251" t="s">
        <v>145</v>
      </c>
      <c r="H205" s="252">
        <v>52</v>
      </c>
      <c r="I205" s="253"/>
      <c r="J205" s="254">
        <f>ROUND(I205*H205,2)</f>
        <v>0</v>
      </c>
      <c r="K205" s="250" t="s">
        <v>135</v>
      </c>
      <c r="L205" s="255"/>
      <c r="M205" s="256" t="s">
        <v>21</v>
      </c>
      <c r="N205" s="257" t="s">
        <v>45</v>
      </c>
      <c r="O205" s="44"/>
      <c r="P205" s="209">
        <f>O205*H205</f>
        <v>0</v>
      </c>
      <c r="Q205" s="209">
        <v>1.1100000000000001</v>
      </c>
      <c r="R205" s="209">
        <f>Q205*H205</f>
        <v>57.720000000000006</v>
      </c>
      <c r="S205" s="209">
        <v>0</v>
      </c>
      <c r="T205" s="210">
        <f>S205*H205</f>
        <v>0</v>
      </c>
      <c r="AR205" s="21" t="s">
        <v>189</v>
      </c>
      <c r="AT205" s="21" t="s">
        <v>321</v>
      </c>
      <c r="AU205" s="21" t="s">
        <v>74</v>
      </c>
      <c r="AY205" s="21" t="s">
        <v>137</v>
      </c>
      <c r="BE205" s="211">
        <f>IF(N205="základní",J205,0)</f>
        <v>0</v>
      </c>
      <c r="BF205" s="211">
        <f>IF(N205="snížená",J205,0)</f>
        <v>0</v>
      </c>
      <c r="BG205" s="211">
        <f>IF(N205="zákl. přenesená",J205,0)</f>
        <v>0</v>
      </c>
      <c r="BH205" s="211">
        <f>IF(N205="sníž. přenesená",J205,0)</f>
        <v>0</v>
      </c>
      <c r="BI205" s="211">
        <f>IF(N205="nulová",J205,0)</f>
        <v>0</v>
      </c>
      <c r="BJ205" s="21" t="s">
        <v>82</v>
      </c>
      <c r="BK205" s="211">
        <f>ROUND(I205*H205,2)</f>
        <v>0</v>
      </c>
      <c r="BL205" s="21" t="s">
        <v>189</v>
      </c>
      <c r="BM205" s="21" t="s">
        <v>363</v>
      </c>
    </row>
    <row r="206" s="1" customFormat="1">
      <c r="B206" s="43"/>
      <c r="C206" s="71"/>
      <c r="D206" s="212" t="s">
        <v>139</v>
      </c>
      <c r="E206" s="71"/>
      <c r="F206" s="213" t="s">
        <v>362</v>
      </c>
      <c r="G206" s="71"/>
      <c r="H206" s="71"/>
      <c r="I206" s="186"/>
      <c r="J206" s="71"/>
      <c r="K206" s="71"/>
      <c r="L206" s="69"/>
      <c r="M206" s="214"/>
      <c r="N206" s="44"/>
      <c r="O206" s="44"/>
      <c r="P206" s="44"/>
      <c r="Q206" s="44"/>
      <c r="R206" s="44"/>
      <c r="S206" s="44"/>
      <c r="T206" s="92"/>
      <c r="AT206" s="21" t="s">
        <v>139</v>
      </c>
      <c r="AU206" s="21" t="s">
        <v>74</v>
      </c>
    </row>
    <row r="207" s="1" customFormat="1" ht="16.5" customHeight="1">
      <c r="B207" s="43"/>
      <c r="C207" s="248" t="s">
        <v>364</v>
      </c>
      <c r="D207" s="248" t="s">
        <v>321</v>
      </c>
      <c r="E207" s="249" t="s">
        <v>365</v>
      </c>
      <c r="F207" s="250" t="s">
        <v>366</v>
      </c>
      <c r="G207" s="251" t="s">
        <v>145</v>
      </c>
      <c r="H207" s="252">
        <v>227</v>
      </c>
      <c r="I207" s="253"/>
      <c r="J207" s="254">
        <f>ROUND(I207*H207,2)</f>
        <v>0</v>
      </c>
      <c r="K207" s="250" t="s">
        <v>135</v>
      </c>
      <c r="L207" s="255"/>
      <c r="M207" s="256" t="s">
        <v>21</v>
      </c>
      <c r="N207" s="257" t="s">
        <v>45</v>
      </c>
      <c r="O207" s="44"/>
      <c r="P207" s="209">
        <f>O207*H207</f>
        <v>0</v>
      </c>
      <c r="Q207" s="209">
        <v>10.07</v>
      </c>
      <c r="R207" s="209">
        <f>Q207*H207</f>
        <v>2285.8899999999999</v>
      </c>
      <c r="S207" s="209">
        <v>0</v>
      </c>
      <c r="T207" s="210">
        <f>S207*H207</f>
        <v>0</v>
      </c>
      <c r="AR207" s="21" t="s">
        <v>189</v>
      </c>
      <c r="AT207" s="21" t="s">
        <v>321</v>
      </c>
      <c r="AU207" s="21" t="s">
        <v>74</v>
      </c>
      <c r="AY207" s="21" t="s">
        <v>137</v>
      </c>
      <c r="BE207" s="211">
        <f>IF(N207="základní",J207,0)</f>
        <v>0</v>
      </c>
      <c r="BF207" s="211">
        <f>IF(N207="snížená",J207,0)</f>
        <v>0</v>
      </c>
      <c r="BG207" s="211">
        <f>IF(N207="zákl. přenesená",J207,0)</f>
        <v>0</v>
      </c>
      <c r="BH207" s="211">
        <f>IF(N207="sníž. přenesená",J207,0)</f>
        <v>0</v>
      </c>
      <c r="BI207" s="211">
        <f>IF(N207="nulová",J207,0)</f>
        <v>0</v>
      </c>
      <c r="BJ207" s="21" t="s">
        <v>82</v>
      </c>
      <c r="BK207" s="211">
        <f>ROUND(I207*H207,2)</f>
        <v>0</v>
      </c>
      <c r="BL207" s="21" t="s">
        <v>189</v>
      </c>
      <c r="BM207" s="21" t="s">
        <v>367</v>
      </c>
    </row>
    <row r="208" s="1" customFormat="1">
      <c r="B208" s="43"/>
      <c r="C208" s="71"/>
      <c r="D208" s="212" t="s">
        <v>139</v>
      </c>
      <c r="E208" s="71"/>
      <c r="F208" s="213" t="s">
        <v>366</v>
      </c>
      <c r="G208" s="71"/>
      <c r="H208" s="71"/>
      <c r="I208" s="186"/>
      <c r="J208" s="71"/>
      <c r="K208" s="71"/>
      <c r="L208" s="69"/>
      <c r="M208" s="214"/>
      <c r="N208" s="44"/>
      <c r="O208" s="44"/>
      <c r="P208" s="44"/>
      <c r="Q208" s="44"/>
      <c r="R208" s="44"/>
      <c r="S208" s="44"/>
      <c r="T208" s="92"/>
      <c r="AT208" s="21" t="s">
        <v>139</v>
      </c>
      <c r="AU208" s="21" t="s">
        <v>74</v>
      </c>
    </row>
    <row r="209" s="1" customFormat="1" ht="16.5" customHeight="1">
      <c r="B209" s="43"/>
      <c r="C209" s="248" t="s">
        <v>368</v>
      </c>
      <c r="D209" s="248" t="s">
        <v>321</v>
      </c>
      <c r="E209" s="249" t="s">
        <v>369</v>
      </c>
      <c r="F209" s="250" t="s">
        <v>370</v>
      </c>
      <c r="G209" s="251" t="s">
        <v>145</v>
      </c>
      <c r="H209" s="252">
        <v>123</v>
      </c>
      <c r="I209" s="253"/>
      <c r="J209" s="254">
        <f>ROUND(I209*H209,2)</f>
        <v>0</v>
      </c>
      <c r="K209" s="250" t="s">
        <v>135</v>
      </c>
      <c r="L209" s="255"/>
      <c r="M209" s="256" t="s">
        <v>21</v>
      </c>
      <c r="N209" s="257" t="s">
        <v>45</v>
      </c>
      <c r="O209" s="44"/>
      <c r="P209" s="209">
        <f>O209*H209</f>
        <v>0</v>
      </c>
      <c r="Q209" s="209">
        <v>10.140000000000001</v>
      </c>
      <c r="R209" s="209">
        <f>Q209*H209</f>
        <v>1247.22</v>
      </c>
      <c r="S209" s="209">
        <v>0</v>
      </c>
      <c r="T209" s="210">
        <f>S209*H209</f>
        <v>0</v>
      </c>
      <c r="AR209" s="21" t="s">
        <v>189</v>
      </c>
      <c r="AT209" s="21" t="s">
        <v>321</v>
      </c>
      <c r="AU209" s="21" t="s">
        <v>74</v>
      </c>
      <c r="AY209" s="21" t="s">
        <v>137</v>
      </c>
      <c r="BE209" s="211">
        <f>IF(N209="základní",J209,0)</f>
        <v>0</v>
      </c>
      <c r="BF209" s="211">
        <f>IF(N209="snížená",J209,0)</f>
        <v>0</v>
      </c>
      <c r="BG209" s="211">
        <f>IF(N209="zákl. přenesená",J209,0)</f>
        <v>0</v>
      </c>
      <c r="BH209" s="211">
        <f>IF(N209="sníž. přenesená",J209,0)</f>
        <v>0</v>
      </c>
      <c r="BI209" s="211">
        <f>IF(N209="nulová",J209,0)</f>
        <v>0</v>
      </c>
      <c r="BJ209" s="21" t="s">
        <v>82</v>
      </c>
      <c r="BK209" s="211">
        <f>ROUND(I209*H209,2)</f>
        <v>0</v>
      </c>
      <c r="BL209" s="21" t="s">
        <v>189</v>
      </c>
      <c r="BM209" s="21" t="s">
        <v>371</v>
      </c>
    </row>
    <row r="210" s="1" customFormat="1">
      <c r="B210" s="43"/>
      <c r="C210" s="71"/>
      <c r="D210" s="212" t="s">
        <v>139</v>
      </c>
      <c r="E210" s="71"/>
      <c r="F210" s="213" t="s">
        <v>370</v>
      </c>
      <c r="G210" s="71"/>
      <c r="H210" s="71"/>
      <c r="I210" s="186"/>
      <c r="J210" s="71"/>
      <c r="K210" s="71"/>
      <c r="L210" s="69"/>
      <c r="M210" s="214"/>
      <c r="N210" s="44"/>
      <c r="O210" s="44"/>
      <c r="P210" s="44"/>
      <c r="Q210" s="44"/>
      <c r="R210" s="44"/>
      <c r="S210" s="44"/>
      <c r="T210" s="92"/>
      <c r="AT210" s="21" t="s">
        <v>139</v>
      </c>
      <c r="AU210" s="21" t="s">
        <v>74</v>
      </c>
    </row>
    <row r="211" s="1" customFormat="1" ht="16.5" customHeight="1">
      <c r="B211" s="43"/>
      <c r="C211" s="248" t="s">
        <v>372</v>
      </c>
      <c r="D211" s="248" t="s">
        <v>321</v>
      </c>
      <c r="E211" s="249" t="s">
        <v>373</v>
      </c>
      <c r="F211" s="250" t="s">
        <v>374</v>
      </c>
      <c r="G211" s="251" t="s">
        <v>145</v>
      </c>
      <c r="H211" s="252">
        <v>110</v>
      </c>
      <c r="I211" s="253"/>
      <c r="J211" s="254">
        <f>ROUND(I211*H211,2)</f>
        <v>0</v>
      </c>
      <c r="K211" s="250" t="s">
        <v>135</v>
      </c>
      <c r="L211" s="255"/>
      <c r="M211" s="256" t="s">
        <v>21</v>
      </c>
      <c r="N211" s="257" t="s">
        <v>45</v>
      </c>
      <c r="O211" s="44"/>
      <c r="P211" s="209">
        <f>O211*H211</f>
        <v>0</v>
      </c>
      <c r="Q211" s="209">
        <v>0</v>
      </c>
      <c r="R211" s="209">
        <f>Q211*H211</f>
        <v>0</v>
      </c>
      <c r="S211" s="209">
        <v>0</v>
      </c>
      <c r="T211" s="210">
        <f>S211*H211</f>
        <v>0</v>
      </c>
      <c r="AR211" s="21" t="s">
        <v>189</v>
      </c>
      <c r="AT211" s="21" t="s">
        <v>321</v>
      </c>
      <c r="AU211" s="21" t="s">
        <v>74</v>
      </c>
      <c r="AY211" s="21" t="s">
        <v>137</v>
      </c>
      <c r="BE211" s="211">
        <f>IF(N211="základní",J211,0)</f>
        <v>0</v>
      </c>
      <c r="BF211" s="211">
        <f>IF(N211="snížená",J211,0)</f>
        <v>0</v>
      </c>
      <c r="BG211" s="211">
        <f>IF(N211="zákl. přenesená",J211,0)</f>
        <v>0</v>
      </c>
      <c r="BH211" s="211">
        <f>IF(N211="sníž. přenesená",J211,0)</f>
        <v>0</v>
      </c>
      <c r="BI211" s="211">
        <f>IF(N211="nulová",J211,0)</f>
        <v>0</v>
      </c>
      <c r="BJ211" s="21" t="s">
        <v>82</v>
      </c>
      <c r="BK211" s="211">
        <f>ROUND(I211*H211,2)</f>
        <v>0</v>
      </c>
      <c r="BL211" s="21" t="s">
        <v>189</v>
      </c>
      <c r="BM211" s="21" t="s">
        <v>375</v>
      </c>
    </row>
    <row r="212" s="1" customFormat="1">
      <c r="B212" s="43"/>
      <c r="C212" s="71"/>
      <c r="D212" s="212" t="s">
        <v>139</v>
      </c>
      <c r="E212" s="71"/>
      <c r="F212" s="213" t="s">
        <v>374</v>
      </c>
      <c r="G212" s="71"/>
      <c r="H212" s="71"/>
      <c r="I212" s="186"/>
      <c r="J212" s="71"/>
      <c r="K212" s="71"/>
      <c r="L212" s="69"/>
      <c r="M212" s="258"/>
      <c r="N212" s="259"/>
      <c r="O212" s="259"/>
      <c r="P212" s="259"/>
      <c r="Q212" s="259"/>
      <c r="R212" s="259"/>
      <c r="S212" s="259"/>
      <c r="T212" s="260"/>
      <c r="AT212" s="21" t="s">
        <v>139</v>
      </c>
      <c r="AU212" s="21" t="s">
        <v>74</v>
      </c>
    </row>
    <row r="213" s="1" customFormat="1" ht="6.96" customHeight="1">
      <c r="B213" s="64"/>
      <c r="C213" s="65"/>
      <c r="D213" s="65"/>
      <c r="E213" s="65"/>
      <c r="F213" s="65"/>
      <c r="G213" s="65"/>
      <c r="H213" s="65"/>
      <c r="I213" s="175"/>
      <c r="J213" s="65"/>
      <c r="K213" s="65"/>
      <c r="L213" s="69"/>
    </row>
  </sheetData>
  <sheetProtection sheet="1" autoFilter="0" formatColumns="0" formatRows="0" objects="1" scenarios="1" spinCount="100000" saltValue="+0z3MGvclpBzJP5QS/E1ZDho83NRtgLEZWMCgk2E/Faxf3JXOjvx29m+BCQikXUKI34ZlN68FGy0sNqIE+Yn6Q==" hashValue="XbpRHSrIT3GRvZ8TeLS+c9K3W8aCwWL4BrCHaFGNQKHyb41A+GLYY0KTNyJmnSVy1KAfKaO95Crgi99Sd0aqJg==" algorithmName="SHA-512" password="CC35"/>
  <autoFilter ref="C75:K212"/>
  <mergeCells count="10">
    <mergeCell ref="E7:H7"/>
    <mergeCell ref="E9:H9"/>
    <mergeCell ref="E24:H24"/>
    <mergeCell ref="E45:H45"/>
    <mergeCell ref="E47:H47"/>
    <mergeCell ref="J51:J52"/>
    <mergeCell ref="E66:H66"/>
    <mergeCell ref="E68:H68"/>
    <mergeCell ref="G1:H1"/>
    <mergeCell ref="L2:V2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104</v>
      </c>
      <c r="G1" s="148" t="s">
        <v>105</v>
      </c>
      <c r="H1" s="148"/>
      <c r="I1" s="149"/>
      <c r="J1" s="148" t="s">
        <v>106</v>
      </c>
      <c r="K1" s="147" t="s">
        <v>107</v>
      </c>
      <c r="L1" s="148" t="s">
        <v>108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87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109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Oprava traťového úseku Teplička u Karlových Varů - Karlovy Vary, Březová</v>
      </c>
      <c r="F7" s="37"/>
      <c r="G7" s="37"/>
      <c r="H7" s="37"/>
      <c r="I7" s="151"/>
      <c r="J7" s="26"/>
      <c r="K7" s="28"/>
    </row>
    <row r="8" s="1" customFormat="1">
      <c r="B8" s="43"/>
      <c r="C8" s="44"/>
      <c r="D8" s="37" t="s">
        <v>110</v>
      </c>
      <c r="E8" s="44"/>
      <c r="F8" s="44"/>
      <c r="G8" s="44"/>
      <c r="H8" s="44"/>
      <c r="I8" s="153"/>
      <c r="J8" s="44"/>
      <c r="K8" s="48"/>
    </row>
    <row r="9" s="1" customFormat="1" ht="36.96" customHeight="1">
      <c r="B9" s="43"/>
      <c r="C9" s="44"/>
      <c r="D9" s="44"/>
      <c r="E9" s="154" t="s">
        <v>376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53"/>
      <c r="J10" s="44"/>
      <c r="K10" s="48"/>
    </row>
    <row r="11" s="1" customFormat="1" ht="14.4" customHeight="1">
      <c r="B11" s="43"/>
      <c r="C11" s="44"/>
      <c r="D11" s="37" t="s">
        <v>20</v>
      </c>
      <c r="E11" s="44"/>
      <c r="F11" s="32" t="s">
        <v>21</v>
      </c>
      <c r="G11" s="44"/>
      <c r="H11" s="44"/>
      <c r="I11" s="155" t="s">
        <v>22</v>
      </c>
      <c r="J11" s="32" t="s">
        <v>21</v>
      </c>
      <c r="K11" s="48"/>
    </row>
    <row r="12" s="1" customFormat="1" ht="14.4" customHeight="1">
      <c r="B12" s="43"/>
      <c r="C12" s="44"/>
      <c r="D12" s="37" t="s">
        <v>23</v>
      </c>
      <c r="E12" s="44"/>
      <c r="F12" s="32" t="s">
        <v>24</v>
      </c>
      <c r="G12" s="44"/>
      <c r="H12" s="44"/>
      <c r="I12" s="155" t="s">
        <v>25</v>
      </c>
      <c r="J12" s="156" t="str">
        <f>'Rekapitulace stavby'!AN8</f>
        <v>13. 12. 2018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53"/>
      <c r="J13" s="44"/>
      <c r="K13" s="48"/>
    </row>
    <row r="14" s="1" customFormat="1" ht="14.4" customHeight="1">
      <c r="B14" s="43"/>
      <c r="C14" s="44"/>
      <c r="D14" s="37" t="s">
        <v>27</v>
      </c>
      <c r="E14" s="44"/>
      <c r="F14" s="44"/>
      <c r="G14" s="44"/>
      <c r="H14" s="44"/>
      <c r="I14" s="155" t="s">
        <v>28</v>
      </c>
      <c r="J14" s="32" t="s">
        <v>29</v>
      </c>
      <c r="K14" s="48"/>
    </row>
    <row r="15" s="1" customFormat="1" ht="18" customHeight="1">
      <c r="B15" s="43"/>
      <c r="C15" s="44"/>
      <c r="D15" s="44"/>
      <c r="E15" s="32" t="s">
        <v>31</v>
      </c>
      <c r="F15" s="44"/>
      <c r="G15" s="44"/>
      <c r="H15" s="44"/>
      <c r="I15" s="155" t="s">
        <v>32</v>
      </c>
      <c r="J15" s="32" t="s">
        <v>33</v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53"/>
      <c r="J16" s="44"/>
      <c r="K16" s="48"/>
    </row>
    <row r="17" s="1" customFormat="1" ht="14.4" customHeight="1">
      <c r="B17" s="43"/>
      <c r="C17" s="44"/>
      <c r="D17" s="37" t="s">
        <v>34</v>
      </c>
      <c r="E17" s="44"/>
      <c r="F17" s="44"/>
      <c r="G17" s="44"/>
      <c r="H17" s="44"/>
      <c r="I17" s="155" t="s">
        <v>28</v>
      </c>
      <c r="J17" s="32" t="str">
        <f>IF('Rekapitulace stavby'!AN13="Vyplň údaj","",IF('Rekapitulace stavby'!AN13="","",'Rekapitulace stavby'!AN13))</f>
        <v/>
      </c>
      <c r="K17" s="48"/>
    </row>
    <row r="18" s="1" customFormat="1" ht="18" customHeight="1">
      <c r="B18" s="43"/>
      <c r="C18" s="44"/>
      <c r="D18" s="44"/>
      <c r="E18" s="32" t="str">
        <f>IF('Rekapitulace stavby'!E14="Vyplň údaj","",IF('Rekapitulace stavby'!E14="","",'Rekapitulace stavby'!E14))</f>
        <v/>
      </c>
      <c r="F18" s="44"/>
      <c r="G18" s="44"/>
      <c r="H18" s="44"/>
      <c r="I18" s="155" t="s">
        <v>32</v>
      </c>
      <c r="J18" s="32" t="str">
        <f>IF('Rekapitulace stavby'!AN14="Vyplň údaj","",IF('Rekapitulace stavby'!AN14="","",'Rekapitulace stavby'!AN14))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53"/>
      <c r="J19" s="44"/>
      <c r="K19" s="48"/>
    </row>
    <row r="20" s="1" customFormat="1" ht="14.4" customHeight="1">
      <c r="B20" s="43"/>
      <c r="C20" s="44"/>
      <c r="D20" s="37" t="s">
        <v>36</v>
      </c>
      <c r="E20" s="44"/>
      <c r="F20" s="44"/>
      <c r="G20" s="44"/>
      <c r="H20" s="44"/>
      <c r="I20" s="155" t="s">
        <v>28</v>
      </c>
      <c r="J20" s="32" t="str">
        <f>IF('Rekapitulace stavby'!AN16="","",'Rekapitulace stavby'!AN16)</f>
        <v/>
      </c>
      <c r="K20" s="48"/>
    </row>
    <row r="21" s="1" customFormat="1" ht="18" customHeight="1">
      <c r="B21" s="43"/>
      <c r="C21" s="44"/>
      <c r="D21" s="44"/>
      <c r="E21" s="32" t="str">
        <f>IF('Rekapitulace stavby'!E17="","",'Rekapitulace stavby'!E17)</f>
        <v xml:space="preserve"> </v>
      </c>
      <c r="F21" s="44"/>
      <c r="G21" s="44"/>
      <c r="H21" s="44"/>
      <c r="I21" s="155" t="s">
        <v>32</v>
      </c>
      <c r="J21" s="32" t="str">
        <f>IF('Rekapitulace stavby'!AN17="","",'Rekapitulace stavby'!AN17)</f>
        <v/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53"/>
      <c r="J22" s="44"/>
      <c r="K22" s="48"/>
    </row>
    <row r="23" s="1" customFormat="1" ht="14.4" customHeight="1">
      <c r="B23" s="43"/>
      <c r="C23" s="44"/>
      <c r="D23" s="37" t="s">
        <v>39</v>
      </c>
      <c r="E23" s="44"/>
      <c r="F23" s="44"/>
      <c r="G23" s="44"/>
      <c r="H23" s="44"/>
      <c r="I23" s="153"/>
      <c r="J23" s="44"/>
      <c r="K23" s="48"/>
    </row>
    <row r="24" s="7" customFormat="1" ht="16.5" customHeight="1">
      <c r="B24" s="157"/>
      <c r="C24" s="158"/>
      <c r="D24" s="158"/>
      <c r="E24" s="41" t="s">
        <v>21</v>
      </c>
      <c r="F24" s="41"/>
      <c r="G24" s="41"/>
      <c r="H24" s="41"/>
      <c r="I24" s="159"/>
      <c r="J24" s="158"/>
      <c r="K24" s="160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53"/>
      <c r="J25" s="44"/>
      <c r="K25" s="48"/>
    </row>
    <row r="26" s="1" customFormat="1" ht="6.96" customHeight="1">
      <c r="B26" s="43"/>
      <c r="C26" s="44"/>
      <c r="D26" s="103"/>
      <c r="E26" s="103"/>
      <c r="F26" s="103"/>
      <c r="G26" s="103"/>
      <c r="H26" s="103"/>
      <c r="I26" s="161"/>
      <c r="J26" s="103"/>
      <c r="K26" s="162"/>
    </row>
    <row r="27" s="1" customFormat="1" ht="25.44" customHeight="1">
      <c r="B27" s="43"/>
      <c r="C27" s="44"/>
      <c r="D27" s="163" t="s">
        <v>40</v>
      </c>
      <c r="E27" s="44"/>
      <c r="F27" s="44"/>
      <c r="G27" s="44"/>
      <c r="H27" s="44"/>
      <c r="I27" s="153"/>
      <c r="J27" s="164">
        <f>ROUND(J76,2)</f>
        <v>0</v>
      </c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14.4" customHeight="1">
      <c r="B29" s="43"/>
      <c r="C29" s="44"/>
      <c r="D29" s="44"/>
      <c r="E29" s="44"/>
      <c r="F29" s="49" t="s">
        <v>42</v>
      </c>
      <c r="G29" s="44"/>
      <c r="H29" s="44"/>
      <c r="I29" s="165" t="s">
        <v>41</v>
      </c>
      <c r="J29" s="49" t="s">
        <v>43</v>
      </c>
      <c r="K29" s="48"/>
    </row>
    <row r="30" s="1" customFormat="1" ht="14.4" customHeight="1">
      <c r="B30" s="43"/>
      <c r="C30" s="44"/>
      <c r="D30" s="52" t="s">
        <v>44</v>
      </c>
      <c r="E30" s="52" t="s">
        <v>45</v>
      </c>
      <c r="F30" s="166">
        <f>ROUND(SUM(BE76:BE90), 2)</f>
        <v>0</v>
      </c>
      <c r="G30" s="44"/>
      <c r="H30" s="44"/>
      <c r="I30" s="167">
        <v>0.20999999999999999</v>
      </c>
      <c r="J30" s="166">
        <f>ROUND(ROUND((SUM(BE76:BE90)), 2)*I30, 2)</f>
        <v>0</v>
      </c>
      <c r="K30" s="48"/>
    </row>
    <row r="31" s="1" customFormat="1" ht="14.4" customHeight="1">
      <c r="B31" s="43"/>
      <c r="C31" s="44"/>
      <c r="D31" s="44"/>
      <c r="E31" s="52" t="s">
        <v>46</v>
      </c>
      <c r="F31" s="166">
        <f>ROUND(SUM(BF76:BF90), 2)</f>
        <v>0</v>
      </c>
      <c r="G31" s="44"/>
      <c r="H31" s="44"/>
      <c r="I31" s="167">
        <v>0.14999999999999999</v>
      </c>
      <c r="J31" s="166">
        <f>ROUND(ROUND((SUM(BF76:BF90)),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47</v>
      </c>
      <c r="F32" s="166">
        <f>ROUND(SUM(BG76:BG90), 2)</f>
        <v>0</v>
      </c>
      <c r="G32" s="44"/>
      <c r="H32" s="44"/>
      <c r="I32" s="167">
        <v>0.20999999999999999</v>
      </c>
      <c r="J32" s="166">
        <v>0</v>
      </c>
      <c r="K32" s="48"/>
    </row>
    <row r="33" hidden="1" s="1" customFormat="1" ht="14.4" customHeight="1">
      <c r="B33" s="43"/>
      <c r="C33" s="44"/>
      <c r="D33" s="44"/>
      <c r="E33" s="52" t="s">
        <v>48</v>
      </c>
      <c r="F33" s="166">
        <f>ROUND(SUM(BH76:BH90), 2)</f>
        <v>0</v>
      </c>
      <c r="G33" s="44"/>
      <c r="H33" s="44"/>
      <c r="I33" s="167">
        <v>0.14999999999999999</v>
      </c>
      <c r="J33" s="166">
        <v>0</v>
      </c>
      <c r="K33" s="48"/>
    </row>
    <row r="34" hidden="1" s="1" customFormat="1" ht="14.4" customHeight="1">
      <c r="B34" s="43"/>
      <c r="C34" s="44"/>
      <c r="D34" s="44"/>
      <c r="E34" s="52" t="s">
        <v>49</v>
      </c>
      <c r="F34" s="166">
        <f>ROUND(SUM(BI76:BI90), 2)</f>
        <v>0</v>
      </c>
      <c r="G34" s="44"/>
      <c r="H34" s="44"/>
      <c r="I34" s="167">
        <v>0</v>
      </c>
      <c r="J34" s="166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53"/>
      <c r="J35" s="44"/>
      <c r="K35" s="48"/>
    </row>
    <row r="36" s="1" customFormat="1" ht="25.44" customHeight="1">
      <c r="B36" s="43"/>
      <c r="C36" s="168"/>
      <c r="D36" s="169" t="s">
        <v>50</v>
      </c>
      <c r="E36" s="95"/>
      <c r="F36" s="95"/>
      <c r="G36" s="170" t="s">
        <v>51</v>
      </c>
      <c r="H36" s="171" t="s">
        <v>52</v>
      </c>
      <c r="I36" s="172"/>
      <c r="J36" s="173">
        <f>SUM(J27:J34)</f>
        <v>0</v>
      </c>
      <c r="K36" s="174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75"/>
      <c r="J37" s="65"/>
      <c r="K37" s="66"/>
    </row>
    <row r="41" s="1" customFormat="1" ht="6.96" customHeight="1">
      <c r="B41" s="176"/>
      <c r="C41" s="177"/>
      <c r="D41" s="177"/>
      <c r="E41" s="177"/>
      <c r="F41" s="177"/>
      <c r="G41" s="177"/>
      <c r="H41" s="177"/>
      <c r="I41" s="178"/>
      <c r="J41" s="177"/>
      <c r="K41" s="179"/>
    </row>
    <row r="42" s="1" customFormat="1" ht="36.96" customHeight="1">
      <c r="B42" s="43"/>
      <c r="C42" s="27" t="s">
        <v>112</v>
      </c>
      <c r="D42" s="44"/>
      <c r="E42" s="44"/>
      <c r="F42" s="44"/>
      <c r="G42" s="44"/>
      <c r="H42" s="44"/>
      <c r="I42" s="153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53"/>
      <c r="J43" s="44"/>
      <c r="K43" s="48"/>
    </row>
    <row r="44" s="1" customFormat="1" ht="14.4" customHeight="1">
      <c r="B44" s="43"/>
      <c r="C44" s="37" t="s">
        <v>18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16.5" customHeight="1">
      <c r="B45" s="43"/>
      <c r="C45" s="44"/>
      <c r="D45" s="44"/>
      <c r="E45" s="152" t="str">
        <f>E7</f>
        <v>Oprava traťového úseku Teplička u Karlových Varů - Karlovy Vary, Březová</v>
      </c>
      <c r="F45" s="37"/>
      <c r="G45" s="37"/>
      <c r="H45" s="37"/>
      <c r="I45" s="153"/>
      <c r="J45" s="44"/>
      <c r="K45" s="48"/>
    </row>
    <row r="46" s="1" customFormat="1" ht="14.4" customHeight="1">
      <c r="B46" s="43"/>
      <c r="C46" s="37" t="s">
        <v>110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7.25" customHeight="1">
      <c r="B47" s="43"/>
      <c r="C47" s="44"/>
      <c r="D47" s="44"/>
      <c r="E47" s="154" t="str">
        <f>E9</f>
        <v>A.2 - Materiál zajištěný objednatelem - NEOCEŇOVAT</v>
      </c>
      <c r="F47" s="44"/>
      <c r="G47" s="44"/>
      <c r="H47" s="44"/>
      <c r="I47" s="153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53"/>
      <c r="J48" s="44"/>
      <c r="K48" s="48"/>
    </row>
    <row r="49" s="1" customFormat="1" ht="18" customHeight="1">
      <c r="B49" s="43"/>
      <c r="C49" s="37" t="s">
        <v>23</v>
      </c>
      <c r="D49" s="44"/>
      <c r="E49" s="44"/>
      <c r="F49" s="32" t="str">
        <f>F12</f>
        <v>Teplička u K.V. - K.Vary-Březová</v>
      </c>
      <c r="G49" s="44"/>
      <c r="H49" s="44"/>
      <c r="I49" s="155" t="s">
        <v>25</v>
      </c>
      <c r="J49" s="156" t="str">
        <f>IF(J12="","",J12)</f>
        <v>13. 12. 2018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53"/>
      <c r="J50" s="44"/>
      <c r="K50" s="48"/>
    </row>
    <row r="51" s="1" customFormat="1">
      <c r="B51" s="43"/>
      <c r="C51" s="37" t="s">
        <v>27</v>
      </c>
      <c r="D51" s="44"/>
      <c r="E51" s="44"/>
      <c r="F51" s="32" t="str">
        <f>E15</f>
        <v>SŽDC, s.o.; OŘ Ústí nad Labem - ST K. Vary</v>
      </c>
      <c r="G51" s="44"/>
      <c r="H51" s="44"/>
      <c r="I51" s="155" t="s">
        <v>36</v>
      </c>
      <c r="J51" s="41" t="str">
        <f>E21</f>
        <v xml:space="preserve"> </v>
      </c>
      <c r="K51" s="48"/>
    </row>
    <row r="52" s="1" customFormat="1" ht="14.4" customHeight="1">
      <c r="B52" s="43"/>
      <c r="C52" s="37" t="s">
        <v>34</v>
      </c>
      <c r="D52" s="44"/>
      <c r="E52" s="44"/>
      <c r="F52" s="32" t="str">
        <f>IF(E18="","",E18)</f>
        <v/>
      </c>
      <c r="G52" s="44"/>
      <c r="H52" s="44"/>
      <c r="I52" s="153"/>
      <c r="J52" s="180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53"/>
      <c r="J53" s="44"/>
      <c r="K53" s="48"/>
    </row>
    <row r="54" s="1" customFormat="1" ht="29.28" customHeight="1">
      <c r="B54" s="43"/>
      <c r="C54" s="181" t="s">
        <v>113</v>
      </c>
      <c r="D54" s="168"/>
      <c r="E54" s="168"/>
      <c r="F54" s="168"/>
      <c r="G54" s="168"/>
      <c r="H54" s="168"/>
      <c r="I54" s="182"/>
      <c r="J54" s="183" t="s">
        <v>114</v>
      </c>
      <c r="K54" s="184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53"/>
      <c r="J55" s="44"/>
      <c r="K55" s="48"/>
    </row>
    <row r="56" s="1" customFormat="1" ht="29.28" customHeight="1">
      <c r="B56" s="43"/>
      <c r="C56" s="185" t="s">
        <v>115</v>
      </c>
      <c r="D56" s="44"/>
      <c r="E56" s="44"/>
      <c r="F56" s="44"/>
      <c r="G56" s="44"/>
      <c r="H56" s="44"/>
      <c r="I56" s="153"/>
      <c r="J56" s="164">
        <f>J76</f>
        <v>0</v>
      </c>
      <c r="K56" s="48"/>
      <c r="AU56" s="21" t="s">
        <v>116</v>
      </c>
    </row>
    <row r="57" s="1" customFormat="1" ht="21.84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6.96" customHeight="1">
      <c r="B58" s="64"/>
      <c r="C58" s="65"/>
      <c r="D58" s="65"/>
      <c r="E58" s="65"/>
      <c r="F58" s="65"/>
      <c r="G58" s="65"/>
      <c r="H58" s="65"/>
      <c r="I58" s="175"/>
      <c r="J58" s="65"/>
      <c r="K58" s="66"/>
    </row>
    <row r="62" s="1" customFormat="1" ht="6.96" customHeight="1">
      <c r="B62" s="67"/>
      <c r="C62" s="68"/>
      <c r="D62" s="68"/>
      <c r="E62" s="68"/>
      <c r="F62" s="68"/>
      <c r="G62" s="68"/>
      <c r="H62" s="68"/>
      <c r="I62" s="178"/>
      <c r="J62" s="68"/>
      <c r="K62" s="68"/>
      <c r="L62" s="69"/>
    </row>
    <row r="63" s="1" customFormat="1" ht="36.96" customHeight="1">
      <c r="B63" s="43"/>
      <c r="C63" s="70" t="s">
        <v>117</v>
      </c>
      <c r="D63" s="71"/>
      <c r="E63" s="71"/>
      <c r="F63" s="71"/>
      <c r="G63" s="71"/>
      <c r="H63" s="71"/>
      <c r="I63" s="186"/>
      <c r="J63" s="71"/>
      <c r="K63" s="71"/>
      <c r="L63" s="69"/>
    </row>
    <row r="64" s="1" customFormat="1" ht="6.96" customHeight="1">
      <c r="B64" s="43"/>
      <c r="C64" s="71"/>
      <c r="D64" s="71"/>
      <c r="E64" s="71"/>
      <c r="F64" s="71"/>
      <c r="G64" s="71"/>
      <c r="H64" s="71"/>
      <c r="I64" s="186"/>
      <c r="J64" s="71"/>
      <c r="K64" s="71"/>
      <c r="L64" s="69"/>
    </row>
    <row r="65" s="1" customFormat="1" ht="14.4" customHeight="1">
      <c r="B65" s="43"/>
      <c r="C65" s="73" t="s">
        <v>18</v>
      </c>
      <c r="D65" s="71"/>
      <c r="E65" s="71"/>
      <c r="F65" s="71"/>
      <c r="G65" s="71"/>
      <c r="H65" s="71"/>
      <c r="I65" s="186"/>
      <c r="J65" s="71"/>
      <c r="K65" s="71"/>
      <c r="L65" s="69"/>
    </row>
    <row r="66" s="1" customFormat="1" ht="16.5" customHeight="1">
      <c r="B66" s="43"/>
      <c r="C66" s="71"/>
      <c r="D66" s="71"/>
      <c r="E66" s="187" t="str">
        <f>E7</f>
        <v>Oprava traťového úseku Teplička u Karlových Varů - Karlovy Vary, Březová</v>
      </c>
      <c r="F66" s="73"/>
      <c r="G66" s="73"/>
      <c r="H66" s="73"/>
      <c r="I66" s="186"/>
      <c r="J66" s="71"/>
      <c r="K66" s="71"/>
      <c r="L66" s="69"/>
    </row>
    <row r="67" s="1" customFormat="1" ht="14.4" customHeight="1">
      <c r="B67" s="43"/>
      <c r="C67" s="73" t="s">
        <v>110</v>
      </c>
      <c r="D67" s="71"/>
      <c r="E67" s="71"/>
      <c r="F67" s="71"/>
      <c r="G67" s="71"/>
      <c r="H67" s="71"/>
      <c r="I67" s="186"/>
      <c r="J67" s="71"/>
      <c r="K67" s="71"/>
      <c r="L67" s="69"/>
    </row>
    <row r="68" s="1" customFormat="1" ht="17.25" customHeight="1">
      <c r="B68" s="43"/>
      <c r="C68" s="71"/>
      <c r="D68" s="71"/>
      <c r="E68" s="79" t="str">
        <f>E9</f>
        <v>A.2 - Materiál zajištěný objednatelem - NEOCEŇOVAT</v>
      </c>
      <c r="F68" s="71"/>
      <c r="G68" s="71"/>
      <c r="H68" s="71"/>
      <c r="I68" s="186"/>
      <c r="J68" s="71"/>
      <c r="K68" s="71"/>
      <c r="L68" s="69"/>
    </row>
    <row r="69" s="1" customFormat="1" ht="6.96" customHeight="1">
      <c r="B69" s="43"/>
      <c r="C69" s="71"/>
      <c r="D69" s="71"/>
      <c r="E69" s="71"/>
      <c r="F69" s="71"/>
      <c r="G69" s="71"/>
      <c r="H69" s="71"/>
      <c r="I69" s="186"/>
      <c r="J69" s="71"/>
      <c r="K69" s="71"/>
      <c r="L69" s="69"/>
    </row>
    <row r="70" s="1" customFormat="1" ht="18" customHeight="1">
      <c r="B70" s="43"/>
      <c r="C70" s="73" t="s">
        <v>23</v>
      </c>
      <c r="D70" s="71"/>
      <c r="E70" s="71"/>
      <c r="F70" s="188" t="str">
        <f>F12</f>
        <v>Teplička u K.V. - K.Vary-Březová</v>
      </c>
      <c r="G70" s="71"/>
      <c r="H70" s="71"/>
      <c r="I70" s="189" t="s">
        <v>25</v>
      </c>
      <c r="J70" s="82" t="str">
        <f>IF(J12="","",J12)</f>
        <v>13. 12. 2018</v>
      </c>
      <c r="K70" s="71"/>
      <c r="L70" s="69"/>
    </row>
    <row r="71" s="1" customFormat="1" ht="6.96" customHeight="1">
      <c r="B71" s="43"/>
      <c r="C71" s="71"/>
      <c r="D71" s="71"/>
      <c r="E71" s="71"/>
      <c r="F71" s="71"/>
      <c r="G71" s="71"/>
      <c r="H71" s="71"/>
      <c r="I71" s="186"/>
      <c r="J71" s="71"/>
      <c r="K71" s="71"/>
      <c r="L71" s="69"/>
    </row>
    <row r="72" s="1" customFormat="1">
      <c r="B72" s="43"/>
      <c r="C72" s="73" t="s">
        <v>27</v>
      </c>
      <c r="D72" s="71"/>
      <c r="E72" s="71"/>
      <c r="F72" s="188" t="str">
        <f>E15</f>
        <v>SŽDC, s.o.; OŘ Ústí nad Labem - ST K. Vary</v>
      </c>
      <c r="G72" s="71"/>
      <c r="H72" s="71"/>
      <c r="I72" s="189" t="s">
        <v>36</v>
      </c>
      <c r="J72" s="188" t="str">
        <f>E21</f>
        <v xml:space="preserve"> </v>
      </c>
      <c r="K72" s="71"/>
      <c r="L72" s="69"/>
    </row>
    <row r="73" s="1" customFormat="1" ht="14.4" customHeight="1">
      <c r="B73" s="43"/>
      <c r="C73" s="73" t="s">
        <v>34</v>
      </c>
      <c r="D73" s="71"/>
      <c r="E73" s="71"/>
      <c r="F73" s="188" t="str">
        <f>IF(E18="","",E18)</f>
        <v/>
      </c>
      <c r="G73" s="71"/>
      <c r="H73" s="71"/>
      <c r="I73" s="186"/>
      <c r="J73" s="71"/>
      <c r="K73" s="71"/>
      <c r="L73" s="69"/>
    </row>
    <row r="74" s="1" customFormat="1" ht="10.32" customHeight="1">
      <c r="B74" s="43"/>
      <c r="C74" s="71"/>
      <c r="D74" s="71"/>
      <c r="E74" s="71"/>
      <c r="F74" s="71"/>
      <c r="G74" s="71"/>
      <c r="H74" s="71"/>
      <c r="I74" s="186"/>
      <c r="J74" s="71"/>
      <c r="K74" s="71"/>
      <c r="L74" s="69"/>
    </row>
    <row r="75" s="8" customFormat="1" ht="29.28" customHeight="1">
      <c r="B75" s="190"/>
      <c r="C75" s="191" t="s">
        <v>118</v>
      </c>
      <c r="D75" s="192" t="s">
        <v>59</v>
      </c>
      <c r="E75" s="192" t="s">
        <v>55</v>
      </c>
      <c r="F75" s="192" t="s">
        <v>119</v>
      </c>
      <c r="G75" s="192" t="s">
        <v>120</v>
      </c>
      <c r="H75" s="192" t="s">
        <v>121</v>
      </c>
      <c r="I75" s="193" t="s">
        <v>122</v>
      </c>
      <c r="J75" s="192" t="s">
        <v>114</v>
      </c>
      <c r="K75" s="194" t="s">
        <v>123</v>
      </c>
      <c r="L75" s="195"/>
      <c r="M75" s="99" t="s">
        <v>124</v>
      </c>
      <c r="N75" s="100" t="s">
        <v>44</v>
      </c>
      <c r="O75" s="100" t="s">
        <v>125</v>
      </c>
      <c r="P75" s="100" t="s">
        <v>126</v>
      </c>
      <c r="Q75" s="100" t="s">
        <v>127</v>
      </c>
      <c r="R75" s="100" t="s">
        <v>128</v>
      </c>
      <c r="S75" s="100" t="s">
        <v>129</v>
      </c>
      <c r="T75" s="101" t="s">
        <v>130</v>
      </c>
    </row>
    <row r="76" s="1" customFormat="1" ht="29.28" customHeight="1">
      <c r="B76" s="43"/>
      <c r="C76" s="105" t="s">
        <v>115</v>
      </c>
      <c r="D76" s="71"/>
      <c r="E76" s="71"/>
      <c r="F76" s="71"/>
      <c r="G76" s="71"/>
      <c r="H76" s="71"/>
      <c r="I76" s="186"/>
      <c r="J76" s="196">
        <f>BK76</f>
        <v>0</v>
      </c>
      <c r="K76" s="71"/>
      <c r="L76" s="69"/>
      <c r="M76" s="102"/>
      <c r="N76" s="103"/>
      <c r="O76" s="103"/>
      <c r="P76" s="197">
        <f>SUM(P77:P90)</f>
        <v>0</v>
      </c>
      <c r="Q76" s="103"/>
      <c r="R76" s="197">
        <f>SUM(R77:R90)</f>
        <v>85767.229999999996</v>
      </c>
      <c r="S76" s="103"/>
      <c r="T76" s="198">
        <f>SUM(T77:T90)</f>
        <v>0</v>
      </c>
      <c r="AT76" s="21" t="s">
        <v>73</v>
      </c>
      <c r="AU76" s="21" t="s">
        <v>116</v>
      </c>
      <c r="BK76" s="199">
        <f>SUM(BK77:BK90)</f>
        <v>0</v>
      </c>
    </row>
    <row r="77" s="1" customFormat="1" ht="16.5" customHeight="1">
      <c r="B77" s="43"/>
      <c r="C77" s="248" t="s">
        <v>82</v>
      </c>
      <c r="D77" s="248" t="s">
        <v>321</v>
      </c>
      <c r="E77" s="249" t="s">
        <v>377</v>
      </c>
      <c r="F77" s="250" t="s">
        <v>378</v>
      </c>
      <c r="G77" s="251" t="s">
        <v>145</v>
      </c>
      <c r="H77" s="252">
        <v>19</v>
      </c>
      <c r="I77" s="253"/>
      <c r="J77" s="254">
        <f>ROUND(I77*H77,2)</f>
        <v>0</v>
      </c>
      <c r="K77" s="250" t="s">
        <v>135</v>
      </c>
      <c r="L77" s="255"/>
      <c r="M77" s="256" t="s">
        <v>21</v>
      </c>
      <c r="N77" s="257" t="s">
        <v>45</v>
      </c>
      <c r="O77" s="44"/>
      <c r="P77" s="209">
        <f>O77*H77</f>
        <v>0</v>
      </c>
      <c r="Q77" s="209">
        <v>4502.25</v>
      </c>
      <c r="R77" s="209">
        <f>Q77*H77</f>
        <v>85542.75</v>
      </c>
      <c r="S77" s="209">
        <v>0</v>
      </c>
      <c r="T77" s="210">
        <f>S77*H77</f>
        <v>0</v>
      </c>
      <c r="AR77" s="21" t="s">
        <v>189</v>
      </c>
      <c r="AT77" s="21" t="s">
        <v>321</v>
      </c>
      <c r="AU77" s="21" t="s">
        <v>74</v>
      </c>
      <c r="AY77" s="21" t="s">
        <v>137</v>
      </c>
      <c r="BE77" s="211">
        <f>IF(N77="základní",J77,0)</f>
        <v>0</v>
      </c>
      <c r="BF77" s="211">
        <f>IF(N77="snížená",J77,0)</f>
        <v>0</v>
      </c>
      <c r="BG77" s="211">
        <f>IF(N77="zákl. přenesená",J77,0)</f>
        <v>0</v>
      </c>
      <c r="BH77" s="211">
        <f>IF(N77="sníž. přenesená",J77,0)</f>
        <v>0</v>
      </c>
      <c r="BI77" s="211">
        <f>IF(N77="nulová",J77,0)</f>
        <v>0</v>
      </c>
      <c r="BJ77" s="21" t="s">
        <v>82</v>
      </c>
      <c r="BK77" s="211">
        <f>ROUND(I77*H77,2)</f>
        <v>0</v>
      </c>
      <c r="BL77" s="21" t="s">
        <v>189</v>
      </c>
      <c r="BM77" s="21" t="s">
        <v>379</v>
      </c>
    </row>
    <row r="78" s="1" customFormat="1">
      <c r="B78" s="43"/>
      <c r="C78" s="71"/>
      <c r="D78" s="212" t="s">
        <v>139</v>
      </c>
      <c r="E78" s="71"/>
      <c r="F78" s="213" t="s">
        <v>378</v>
      </c>
      <c r="G78" s="71"/>
      <c r="H78" s="71"/>
      <c r="I78" s="186"/>
      <c r="J78" s="71"/>
      <c r="K78" s="71"/>
      <c r="L78" s="69"/>
      <c r="M78" s="214"/>
      <c r="N78" s="44"/>
      <c r="O78" s="44"/>
      <c r="P78" s="44"/>
      <c r="Q78" s="44"/>
      <c r="R78" s="44"/>
      <c r="S78" s="44"/>
      <c r="T78" s="92"/>
      <c r="AT78" s="21" t="s">
        <v>139</v>
      </c>
      <c r="AU78" s="21" t="s">
        <v>74</v>
      </c>
    </row>
    <row r="79" s="1" customFormat="1" ht="16.5" customHeight="1">
      <c r="B79" s="43"/>
      <c r="C79" s="248" t="s">
        <v>84</v>
      </c>
      <c r="D79" s="248" t="s">
        <v>321</v>
      </c>
      <c r="E79" s="249" t="s">
        <v>380</v>
      </c>
      <c r="F79" s="250" t="s">
        <v>381</v>
      </c>
      <c r="G79" s="251" t="s">
        <v>145</v>
      </c>
      <c r="H79" s="252">
        <v>6</v>
      </c>
      <c r="I79" s="253"/>
      <c r="J79" s="254">
        <f>ROUND(I79*H79,2)</f>
        <v>0</v>
      </c>
      <c r="K79" s="250" t="s">
        <v>135</v>
      </c>
      <c r="L79" s="255"/>
      <c r="M79" s="256" t="s">
        <v>21</v>
      </c>
      <c r="N79" s="257" t="s">
        <v>45</v>
      </c>
      <c r="O79" s="44"/>
      <c r="P79" s="209">
        <f>O79*H79</f>
        <v>0</v>
      </c>
      <c r="Q79" s="209">
        <v>0</v>
      </c>
      <c r="R79" s="209">
        <f>Q79*H79</f>
        <v>0</v>
      </c>
      <c r="S79" s="209">
        <v>0</v>
      </c>
      <c r="T79" s="210">
        <f>S79*H79</f>
        <v>0</v>
      </c>
      <c r="AR79" s="21" t="s">
        <v>189</v>
      </c>
      <c r="AT79" s="21" t="s">
        <v>321</v>
      </c>
      <c r="AU79" s="21" t="s">
        <v>74</v>
      </c>
      <c r="AY79" s="21" t="s">
        <v>137</v>
      </c>
      <c r="BE79" s="211">
        <f>IF(N79="základní",J79,0)</f>
        <v>0</v>
      </c>
      <c r="BF79" s="211">
        <f>IF(N79="snížená",J79,0)</f>
        <v>0</v>
      </c>
      <c r="BG79" s="211">
        <f>IF(N79="zákl. přenesená",J79,0)</f>
        <v>0</v>
      </c>
      <c r="BH79" s="211">
        <f>IF(N79="sníž. přenesená",J79,0)</f>
        <v>0</v>
      </c>
      <c r="BI79" s="211">
        <f>IF(N79="nulová",J79,0)</f>
        <v>0</v>
      </c>
      <c r="BJ79" s="21" t="s">
        <v>82</v>
      </c>
      <c r="BK79" s="211">
        <f>ROUND(I79*H79,2)</f>
        <v>0</v>
      </c>
      <c r="BL79" s="21" t="s">
        <v>189</v>
      </c>
      <c r="BM79" s="21" t="s">
        <v>382</v>
      </c>
    </row>
    <row r="80" s="1" customFormat="1">
      <c r="B80" s="43"/>
      <c r="C80" s="71"/>
      <c r="D80" s="212" t="s">
        <v>139</v>
      </c>
      <c r="E80" s="71"/>
      <c r="F80" s="213" t="s">
        <v>381</v>
      </c>
      <c r="G80" s="71"/>
      <c r="H80" s="71"/>
      <c r="I80" s="186"/>
      <c r="J80" s="71"/>
      <c r="K80" s="71"/>
      <c r="L80" s="69"/>
      <c r="M80" s="214"/>
      <c r="N80" s="44"/>
      <c r="O80" s="44"/>
      <c r="P80" s="44"/>
      <c r="Q80" s="44"/>
      <c r="R80" s="44"/>
      <c r="S80" s="44"/>
      <c r="T80" s="92"/>
      <c r="AT80" s="21" t="s">
        <v>139</v>
      </c>
      <c r="AU80" s="21" t="s">
        <v>74</v>
      </c>
    </row>
    <row r="81" s="1" customFormat="1" ht="16.5" customHeight="1">
      <c r="B81" s="43"/>
      <c r="C81" s="248" t="s">
        <v>149</v>
      </c>
      <c r="D81" s="248" t="s">
        <v>321</v>
      </c>
      <c r="E81" s="249" t="s">
        <v>383</v>
      </c>
      <c r="F81" s="250" t="s">
        <v>384</v>
      </c>
      <c r="G81" s="251" t="s">
        <v>152</v>
      </c>
      <c r="H81" s="252">
        <v>56.799999999999997</v>
      </c>
      <c r="I81" s="253"/>
      <c r="J81" s="254">
        <f>ROUND(I81*H81,2)</f>
        <v>0</v>
      </c>
      <c r="K81" s="250" t="s">
        <v>135</v>
      </c>
      <c r="L81" s="255"/>
      <c r="M81" s="256" t="s">
        <v>21</v>
      </c>
      <c r="N81" s="257" t="s">
        <v>45</v>
      </c>
      <c r="O81" s="44"/>
      <c r="P81" s="209">
        <f>O81*H81</f>
        <v>0</v>
      </c>
      <c r="Q81" s="209">
        <v>0</v>
      </c>
      <c r="R81" s="209">
        <f>Q81*H81</f>
        <v>0</v>
      </c>
      <c r="S81" s="209">
        <v>0</v>
      </c>
      <c r="T81" s="210">
        <f>S81*H81</f>
        <v>0</v>
      </c>
      <c r="AR81" s="21" t="s">
        <v>189</v>
      </c>
      <c r="AT81" s="21" t="s">
        <v>321</v>
      </c>
      <c r="AU81" s="21" t="s">
        <v>74</v>
      </c>
      <c r="AY81" s="21" t="s">
        <v>137</v>
      </c>
      <c r="BE81" s="211">
        <f>IF(N81="základní",J81,0)</f>
        <v>0</v>
      </c>
      <c r="BF81" s="211">
        <f>IF(N81="snížená",J81,0)</f>
        <v>0</v>
      </c>
      <c r="BG81" s="211">
        <f>IF(N81="zákl. přenesená",J81,0)</f>
        <v>0</v>
      </c>
      <c r="BH81" s="211">
        <f>IF(N81="sníž. přenesená",J81,0)</f>
        <v>0</v>
      </c>
      <c r="BI81" s="211">
        <f>IF(N81="nulová",J81,0)</f>
        <v>0</v>
      </c>
      <c r="BJ81" s="21" t="s">
        <v>82</v>
      </c>
      <c r="BK81" s="211">
        <f>ROUND(I81*H81,2)</f>
        <v>0</v>
      </c>
      <c r="BL81" s="21" t="s">
        <v>189</v>
      </c>
      <c r="BM81" s="21" t="s">
        <v>385</v>
      </c>
    </row>
    <row r="82" s="1" customFormat="1">
      <c r="B82" s="43"/>
      <c r="C82" s="71"/>
      <c r="D82" s="212" t="s">
        <v>139</v>
      </c>
      <c r="E82" s="71"/>
      <c r="F82" s="213" t="s">
        <v>384</v>
      </c>
      <c r="G82" s="71"/>
      <c r="H82" s="71"/>
      <c r="I82" s="186"/>
      <c r="J82" s="71"/>
      <c r="K82" s="71"/>
      <c r="L82" s="69"/>
      <c r="M82" s="214"/>
      <c r="N82" s="44"/>
      <c r="O82" s="44"/>
      <c r="P82" s="44"/>
      <c r="Q82" s="44"/>
      <c r="R82" s="44"/>
      <c r="S82" s="44"/>
      <c r="T82" s="92"/>
      <c r="AT82" s="21" t="s">
        <v>139</v>
      </c>
      <c r="AU82" s="21" t="s">
        <v>74</v>
      </c>
    </row>
    <row r="83" s="1" customFormat="1" ht="16.5" customHeight="1">
      <c r="B83" s="43"/>
      <c r="C83" s="248" t="s">
        <v>136</v>
      </c>
      <c r="D83" s="248" t="s">
        <v>321</v>
      </c>
      <c r="E83" s="249" t="s">
        <v>386</v>
      </c>
      <c r="F83" s="250" t="s">
        <v>387</v>
      </c>
      <c r="G83" s="251" t="s">
        <v>145</v>
      </c>
      <c r="H83" s="252">
        <v>184</v>
      </c>
      <c r="I83" s="253"/>
      <c r="J83" s="254">
        <f>ROUND(I83*H83,2)</f>
        <v>0</v>
      </c>
      <c r="K83" s="250" t="s">
        <v>135</v>
      </c>
      <c r="L83" s="255"/>
      <c r="M83" s="256" t="s">
        <v>21</v>
      </c>
      <c r="N83" s="257" t="s">
        <v>45</v>
      </c>
      <c r="O83" s="44"/>
      <c r="P83" s="209">
        <f>O83*H83</f>
        <v>0</v>
      </c>
      <c r="Q83" s="209">
        <v>0</v>
      </c>
      <c r="R83" s="209">
        <f>Q83*H83</f>
        <v>0</v>
      </c>
      <c r="S83" s="209">
        <v>0</v>
      </c>
      <c r="T83" s="210">
        <f>S83*H83</f>
        <v>0</v>
      </c>
      <c r="AR83" s="21" t="s">
        <v>189</v>
      </c>
      <c r="AT83" s="21" t="s">
        <v>321</v>
      </c>
      <c r="AU83" s="21" t="s">
        <v>74</v>
      </c>
      <c r="AY83" s="21" t="s">
        <v>137</v>
      </c>
      <c r="BE83" s="211">
        <f>IF(N83="základní",J83,0)</f>
        <v>0</v>
      </c>
      <c r="BF83" s="211">
        <f>IF(N83="snížená",J83,0)</f>
        <v>0</v>
      </c>
      <c r="BG83" s="211">
        <f>IF(N83="zákl. přenesená",J83,0)</f>
        <v>0</v>
      </c>
      <c r="BH83" s="211">
        <f>IF(N83="sníž. přenesená",J83,0)</f>
        <v>0</v>
      </c>
      <c r="BI83" s="211">
        <f>IF(N83="nulová",J83,0)</f>
        <v>0</v>
      </c>
      <c r="BJ83" s="21" t="s">
        <v>82</v>
      </c>
      <c r="BK83" s="211">
        <f>ROUND(I83*H83,2)</f>
        <v>0</v>
      </c>
      <c r="BL83" s="21" t="s">
        <v>189</v>
      </c>
      <c r="BM83" s="21" t="s">
        <v>388</v>
      </c>
    </row>
    <row r="84" s="1" customFormat="1">
      <c r="B84" s="43"/>
      <c r="C84" s="71"/>
      <c r="D84" s="212" t="s">
        <v>139</v>
      </c>
      <c r="E84" s="71"/>
      <c r="F84" s="213" t="s">
        <v>387</v>
      </c>
      <c r="G84" s="71"/>
      <c r="H84" s="71"/>
      <c r="I84" s="186"/>
      <c r="J84" s="71"/>
      <c r="K84" s="71"/>
      <c r="L84" s="69"/>
      <c r="M84" s="214"/>
      <c r="N84" s="44"/>
      <c r="O84" s="44"/>
      <c r="P84" s="44"/>
      <c r="Q84" s="44"/>
      <c r="R84" s="44"/>
      <c r="S84" s="44"/>
      <c r="T84" s="92"/>
      <c r="AT84" s="21" t="s">
        <v>139</v>
      </c>
      <c r="AU84" s="21" t="s">
        <v>74</v>
      </c>
    </row>
    <row r="85" s="1" customFormat="1" ht="16.5" customHeight="1">
      <c r="B85" s="43"/>
      <c r="C85" s="248" t="s">
        <v>194</v>
      </c>
      <c r="D85" s="248" t="s">
        <v>321</v>
      </c>
      <c r="E85" s="249" t="s">
        <v>389</v>
      </c>
      <c r="F85" s="250" t="s">
        <v>390</v>
      </c>
      <c r="G85" s="251" t="s">
        <v>145</v>
      </c>
      <c r="H85" s="252">
        <v>368</v>
      </c>
      <c r="I85" s="253"/>
      <c r="J85" s="254">
        <f>ROUND(I85*H85,2)</f>
        <v>0</v>
      </c>
      <c r="K85" s="250" t="s">
        <v>135</v>
      </c>
      <c r="L85" s="255"/>
      <c r="M85" s="256" t="s">
        <v>21</v>
      </c>
      <c r="N85" s="257" t="s">
        <v>45</v>
      </c>
      <c r="O85" s="44"/>
      <c r="P85" s="209">
        <f>O85*H85</f>
        <v>0</v>
      </c>
      <c r="Q85" s="209">
        <v>0.52000000000000002</v>
      </c>
      <c r="R85" s="209">
        <f>Q85*H85</f>
        <v>191.36000000000001</v>
      </c>
      <c r="S85" s="209">
        <v>0</v>
      </c>
      <c r="T85" s="210">
        <f>S85*H85</f>
        <v>0</v>
      </c>
      <c r="AR85" s="21" t="s">
        <v>189</v>
      </c>
      <c r="AT85" s="21" t="s">
        <v>321</v>
      </c>
      <c r="AU85" s="21" t="s">
        <v>74</v>
      </c>
      <c r="AY85" s="21" t="s">
        <v>137</v>
      </c>
      <c r="BE85" s="211">
        <f>IF(N85="základní",J85,0)</f>
        <v>0</v>
      </c>
      <c r="BF85" s="211">
        <f>IF(N85="snížená",J85,0)</f>
        <v>0</v>
      </c>
      <c r="BG85" s="211">
        <f>IF(N85="zákl. přenesená",J85,0)</f>
        <v>0</v>
      </c>
      <c r="BH85" s="211">
        <f>IF(N85="sníž. přenesená",J85,0)</f>
        <v>0</v>
      </c>
      <c r="BI85" s="211">
        <f>IF(N85="nulová",J85,0)</f>
        <v>0</v>
      </c>
      <c r="BJ85" s="21" t="s">
        <v>82</v>
      </c>
      <c r="BK85" s="211">
        <f>ROUND(I85*H85,2)</f>
        <v>0</v>
      </c>
      <c r="BL85" s="21" t="s">
        <v>189</v>
      </c>
      <c r="BM85" s="21" t="s">
        <v>391</v>
      </c>
    </row>
    <row r="86" s="1" customFormat="1">
      <c r="B86" s="43"/>
      <c r="C86" s="71"/>
      <c r="D86" s="212" t="s">
        <v>139</v>
      </c>
      <c r="E86" s="71"/>
      <c r="F86" s="213" t="s">
        <v>390</v>
      </c>
      <c r="G86" s="71"/>
      <c r="H86" s="71"/>
      <c r="I86" s="186"/>
      <c r="J86" s="71"/>
      <c r="K86" s="71"/>
      <c r="L86" s="69"/>
      <c r="M86" s="214"/>
      <c r="N86" s="44"/>
      <c r="O86" s="44"/>
      <c r="P86" s="44"/>
      <c r="Q86" s="44"/>
      <c r="R86" s="44"/>
      <c r="S86" s="44"/>
      <c r="T86" s="92"/>
      <c r="AT86" s="21" t="s">
        <v>139</v>
      </c>
      <c r="AU86" s="21" t="s">
        <v>74</v>
      </c>
    </row>
    <row r="87" s="1" customFormat="1" ht="16.5" customHeight="1">
      <c r="B87" s="43"/>
      <c r="C87" s="248" t="s">
        <v>201</v>
      </c>
      <c r="D87" s="248" t="s">
        <v>321</v>
      </c>
      <c r="E87" s="249" t="s">
        <v>392</v>
      </c>
      <c r="F87" s="250" t="s">
        <v>393</v>
      </c>
      <c r="G87" s="251" t="s">
        <v>145</v>
      </c>
      <c r="H87" s="252">
        <v>368</v>
      </c>
      <c r="I87" s="253"/>
      <c r="J87" s="254">
        <f>ROUND(I87*H87,2)</f>
        <v>0</v>
      </c>
      <c r="K87" s="250" t="s">
        <v>135</v>
      </c>
      <c r="L87" s="255"/>
      <c r="M87" s="256" t="s">
        <v>21</v>
      </c>
      <c r="N87" s="257" t="s">
        <v>45</v>
      </c>
      <c r="O87" s="44"/>
      <c r="P87" s="209">
        <f>O87*H87</f>
        <v>0</v>
      </c>
      <c r="Q87" s="209">
        <v>0.089999999999999997</v>
      </c>
      <c r="R87" s="209">
        <f>Q87*H87</f>
        <v>33.119999999999997</v>
      </c>
      <c r="S87" s="209">
        <v>0</v>
      </c>
      <c r="T87" s="210">
        <f>S87*H87</f>
        <v>0</v>
      </c>
      <c r="AR87" s="21" t="s">
        <v>189</v>
      </c>
      <c r="AT87" s="21" t="s">
        <v>321</v>
      </c>
      <c r="AU87" s="21" t="s">
        <v>74</v>
      </c>
      <c r="AY87" s="21" t="s">
        <v>137</v>
      </c>
      <c r="BE87" s="211">
        <f>IF(N87="základní",J87,0)</f>
        <v>0</v>
      </c>
      <c r="BF87" s="211">
        <f>IF(N87="snížená",J87,0)</f>
        <v>0</v>
      </c>
      <c r="BG87" s="211">
        <f>IF(N87="zákl. přenesená",J87,0)</f>
        <v>0</v>
      </c>
      <c r="BH87" s="211">
        <f>IF(N87="sníž. přenesená",J87,0)</f>
        <v>0</v>
      </c>
      <c r="BI87" s="211">
        <f>IF(N87="nulová",J87,0)</f>
        <v>0</v>
      </c>
      <c r="BJ87" s="21" t="s">
        <v>82</v>
      </c>
      <c r="BK87" s="211">
        <f>ROUND(I87*H87,2)</f>
        <v>0</v>
      </c>
      <c r="BL87" s="21" t="s">
        <v>189</v>
      </c>
      <c r="BM87" s="21" t="s">
        <v>394</v>
      </c>
    </row>
    <row r="88" s="1" customFormat="1">
      <c r="B88" s="43"/>
      <c r="C88" s="71"/>
      <c r="D88" s="212" t="s">
        <v>139</v>
      </c>
      <c r="E88" s="71"/>
      <c r="F88" s="213" t="s">
        <v>393</v>
      </c>
      <c r="G88" s="71"/>
      <c r="H88" s="71"/>
      <c r="I88" s="186"/>
      <c r="J88" s="71"/>
      <c r="K88" s="71"/>
      <c r="L88" s="69"/>
      <c r="M88" s="214"/>
      <c r="N88" s="44"/>
      <c r="O88" s="44"/>
      <c r="P88" s="44"/>
      <c r="Q88" s="44"/>
      <c r="R88" s="44"/>
      <c r="S88" s="44"/>
      <c r="T88" s="92"/>
      <c r="AT88" s="21" t="s">
        <v>139</v>
      </c>
      <c r="AU88" s="21" t="s">
        <v>74</v>
      </c>
    </row>
    <row r="89" s="1" customFormat="1" ht="16.5" customHeight="1">
      <c r="B89" s="43"/>
      <c r="C89" s="248" t="s">
        <v>185</v>
      </c>
      <c r="D89" s="248" t="s">
        <v>321</v>
      </c>
      <c r="E89" s="249" t="s">
        <v>395</v>
      </c>
      <c r="F89" s="250" t="s">
        <v>396</v>
      </c>
      <c r="G89" s="251" t="s">
        <v>145</v>
      </c>
      <c r="H89" s="252">
        <v>92</v>
      </c>
      <c r="I89" s="253"/>
      <c r="J89" s="254">
        <f>ROUND(I89*H89,2)</f>
        <v>0</v>
      </c>
      <c r="K89" s="250" t="s">
        <v>135</v>
      </c>
      <c r="L89" s="255"/>
      <c r="M89" s="256" t="s">
        <v>21</v>
      </c>
      <c r="N89" s="257" t="s">
        <v>45</v>
      </c>
      <c r="O89" s="44"/>
      <c r="P89" s="209">
        <f>O89*H89</f>
        <v>0</v>
      </c>
      <c r="Q89" s="209">
        <v>0</v>
      </c>
      <c r="R89" s="209">
        <f>Q89*H89</f>
        <v>0</v>
      </c>
      <c r="S89" s="209">
        <v>0</v>
      </c>
      <c r="T89" s="210">
        <f>S89*H89</f>
        <v>0</v>
      </c>
      <c r="AR89" s="21" t="s">
        <v>189</v>
      </c>
      <c r="AT89" s="21" t="s">
        <v>321</v>
      </c>
      <c r="AU89" s="21" t="s">
        <v>74</v>
      </c>
      <c r="AY89" s="21" t="s">
        <v>137</v>
      </c>
      <c r="BE89" s="211">
        <f>IF(N89="základní",J89,0)</f>
        <v>0</v>
      </c>
      <c r="BF89" s="211">
        <f>IF(N89="snížená",J89,0)</f>
        <v>0</v>
      </c>
      <c r="BG89" s="211">
        <f>IF(N89="zákl. přenesená",J89,0)</f>
        <v>0</v>
      </c>
      <c r="BH89" s="211">
        <f>IF(N89="sníž. přenesená",J89,0)</f>
        <v>0</v>
      </c>
      <c r="BI89" s="211">
        <f>IF(N89="nulová",J89,0)</f>
        <v>0</v>
      </c>
      <c r="BJ89" s="21" t="s">
        <v>82</v>
      </c>
      <c r="BK89" s="211">
        <f>ROUND(I89*H89,2)</f>
        <v>0</v>
      </c>
      <c r="BL89" s="21" t="s">
        <v>189</v>
      </c>
      <c r="BM89" s="21" t="s">
        <v>397</v>
      </c>
    </row>
    <row r="90" s="1" customFormat="1">
      <c r="B90" s="43"/>
      <c r="C90" s="71"/>
      <c r="D90" s="212" t="s">
        <v>139</v>
      </c>
      <c r="E90" s="71"/>
      <c r="F90" s="213" t="s">
        <v>396</v>
      </c>
      <c r="G90" s="71"/>
      <c r="H90" s="71"/>
      <c r="I90" s="186"/>
      <c r="J90" s="71"/>
      <c r="K90" s="71"/>
      <c r="L90" s="69"/>
      <c r="M90" s="258"/>
      <c r="N90" s="259"/>
      <c r="O90" s="259"/>
      <c r="P90" s="259"/>
      <c r="Q90" s="259"/>
      <c r="R90" s="259"/>
      <c r="S90" s="259"/>
      <c r="T90" s="260"/>
      <c r="AT90" s="21" t="s">
        <v>139</v>
      </c>
      <c r="AU90" s="21" t="s">
        <v>74</v>
      </c>
    </row>
    <row r="91" s="1" customFormat="1" ht="6.96" customHeight="1">
      <c r="B91" s="64"/>
      <c r="C91" s="65"/>
      <c r="D91" s="65"/>
      <c r="E91" s="65"/>
      <c r="F91" s="65"/>
      <c r="G91" s="65"/>
      <c r="H91" s="65"/>
      <c r="I91" s="175"/>
      <c r="J91" s="65"/>
      <c r="K91" s="65"/>
      <c r="L91" s="69"/>
    </row>
  </sheetData>
  <sheetProtection sheet="1" autoFilter="0" formatColumns="0" formatRows="0" objects="1" scenarios="1" spinCount="100000" saltValue="XTflR6pjcAGvHZiWVD18BOFfSumSgGmgK8To6FO7a14vkGGK7EyiKMc0A4ml1TPh957d8/AFTPddjE4WWuHlTw==" hashValue="/iaAuwpcFHzgdiWWuTb2S9XIkgcEzw5OUQF90hHCyU210LXQc59BHlYQvvF9c+aSUD5ctNdr2IvOxCrmA2ztDQ==" algorithmName="SHA-512" password="CC35"/>
  <autoFilter ref="C75:K90"/>
  <mergeCells count="10">
    <mergeCell ref="E7:H7"/>
    <mergeCell ref="E9:H9"/>
    <mergeCell ref="E24:H24"/>
    <mergeCell ref="E45:H45"/>
    <mergeCell ref="E47:H47"/>
    <mergeCell ref="J51:J52"/>
    <mergeCell ref="E66:H66"/>
    <mergeCell ref="E68:H68"/>
    <mergeCell ref="G1:H1"/>
    <mergeCell ref="L2:V2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104</v>
      </c>
      <c r="G1" s="148" t="s">
        <v>105</v>
      </c>
      <c r="H1" s="148"/>
      <c r="I1" s="149"/>
      <c r="J1" s="148" t="s">
        <v>106</v>
      </c>
      <c r="K1" s="147" t="s">
        <v>107</v>
      </c>
      <c r="L1" s="148" t="s">
        <v>108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90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109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Oprava traťového úseku Teplička u Karlových Varů - Karlovy Vary, Březová</v>
      </c>
      <c r="F7" s="37"/>
      <c r="G7" s="37"/>
      <c r="H7" s="37"/>
      <c r="I7" s="151"/>
      <c r="J7" s="26"/>
      <c r="K7" s="28"/>
    </row>
    <row r="8" s="1" customFormat="1">
      <c r="B8" s="43"/>
      <c r="C8" s="44"/>
      <c r="D8" s="37" t="s">
        <v>110</v>
      </c>
      <c r="E8" s="44"/>
      <c r="F8" s="44"/>
      <c r="G8" s="44"/>
      <c r="H8" s="44"/>
      <c r="I8" s="153"/>
      <c r="J8" s="44"/>
      <c r="K8" s="48"/>
    </row>
    <row r="9" s="1" customFormat="1" ht="36.96" customHeight="1">
      <c r="B9" s="43"/>
      <c r="C9" s="44"/>
      <c r="D9" s="44"/>
      <c r="E9" s="154" t="s">
        <v>398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53"/>
      <c r="J10" s="44"/>
      <c r="K10" s="48"/>
    </row>
    <row r="11" s="1" customFormat="1" ht="14.4" customHeight="1">
      <c r="B11" s="43"/>
      <c r="C11" s="44"/>
      <c r="D11" s="37" t="s">
        <v>20</v>
      </c>
      <c r="E11" s="44"/>
      <c r="F11" s="32" t="s">
        <v>21</v>
      </c>
      <c r="G11" s="44"/>
      <c r="H11" s="44"/>
      <c r="I11" s="155" t="s">
        <v>22</v>
      </c>
      <c r="J11" s="32" t="s">
        <v>21</v>
      </c>
      <c r="K11" s="48"/>
    </row>
    <row r="12" s="1" customFormat="1" ht="14.4" customHeight="1">
      <c r="B12" s="43"/>
      <c r="C12" s="44"/>
      <c r="D12" s="37" t="s">
        <v>23</v>
      </c>
      <c r="E12" s="44"/>
      <c r="F12" s="32" t="s">
        <v>24</v>
      </c>
      <c r="G12" s="44"/>
      <c r="H12" s="44"/>
      <c r="I12" s="155" t="s">
        <v>25</v>
      </c>
      <c r="J12" s="156" t="str">
        <f>'Rekapitulace stavby'!AN8</f>
        <v>13. 12. 2018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53"/>
      <c r="J13" s="44"/>
      <c r="K13" s="48"/>
    </row>
    <row r="14" s="1" customFormat="1" ht="14.4" customHeight="1">
      <c r="B14" s="43"/>
      <c r="C14" s="44"/>
      <c r="D14" s="37" t="s">
        <v>27</v>
      </c>
      <c r="E14" s="44"/>
      <c r="F14" s="44"/>
      <c r="G14" s="44"/>
      <c r="H14" s="44"/>
      <c r="I14" s="155" t="s">
        <v>28</v>
      </c>
      <c r="J14" s="32" t="s">
        <v>29</v>
      </c>
      <c r="K14" s="48"/>
    </row>
    <row r="15" s="1" customFormat="1" ht="18" customHeight="1">
      <c r="B15" s="43"/>
      <c r="C15" s="44"/>
      <c r="D15" s="44"/>
      <c r="E15" s="32" t="s">
        <v>31</v>
      </c>
      <c r="F15" s="44"/>
      <c r="G15" s="44"/>
      <c r="H15" s="44"/>
      <c r="I15" s="155" t="s">
        <v>32</v>
      </c>
      <c r="J15" s="32" t="s">
        <v>33</v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53"/>
      <c r="J16" s="44"/>
      <c r="K16" s="48"/>
    </row>
    <row r="17" s="1" customFormat="1" ht="14.4" customHeight="1">
      <c r="B17" s="43"/>
      <c r="C17" s="44"/>
      <c r="D17" s="37" t="s">
        <v>34</v>
      </c>
      <c r="E17" s="44"/>
      <c r="F17" s="44"/>
      <c r="G17" s="44"/>
      <c r="H17" s="44"/>
      <c r="I17" s="155" t="s">
        <v>28</v>
      </c>
      <c r="J17" s="32" t="str">
        <f>IF('Rekapitulace stavby'!AN13="Vyplň údaj","",IF('Rekapitulace stavby'!AN13="","",'Rekapitulace stavby'!AN13))</f>
        <v/>
      </c>
      <c r="K17" s="48"/>
    </row>
    <row r="18" s="1" customFormat="1" ht="18" customHeight="1">
      <c r="B18" s="43"/>
      <c r="C18" s="44"/>
      <c r="D18" s="44"/>
      <c r="E18" s="32" t="str">
        <f>IF('Rekapitulace stavby'!E14="Vyplň údaj","",IF('Rekapitulace stavby'!E14="","",'Rekapitulace stavby'!E14))</f>
        <v/>
      </c>
      <c r="F18" s="44"/>
      <c r="G18" s="44"/>
      <c r="H18" s="44"/>
      <c r="I18" s="155" t="s">
        <v>32</v>
      </c>
      <c r="J18" s="32" t="str">
        <f>IF('Rekapitulace stavby'!AN14="Vyplň údaj","",IF('Rekapitulace stavby'!AN14="","",'Rekapitulace stavby'!AN14))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53"/>
      <c r="J19" s="44"/>
      <c r="K19" s="48"/>
    </row>
    <row r="20" s="1" customFormat="1" ht="14.4" customHeight="1">
      <c r="B20" s="43"/>
      <c r="C20" s="44"/>
      <c r="D20" s="37" t="s">
        <v>36</v>
      </c>
      <c r="E20" s="44"/>
      <c r="F20" s="44"/>
      <c r="G20" s="44"/>
      <c r="H20" s="44"/>
      <c r="I20" s="155" t="s">
        <v>28</v>
      </c>
      <c r="J20" s="32" t="str">
        <f>IF('Rekapitulace stavby'!AN16="","",'Rekapitulace stavby'!AN16)</f>
        <v/>
      </c>
      <c r="K20" s="48"/>
    </row>
    <row r="21" s="1" customFormat="1" ht="18" customHeight="1">
      <c r="B21" s="43"/>
      <c r="C21" s="44"/>
      <c r="D21" s="44"/>
      <c r="E21" s="32" t="str">
        <f>IF('Rekapitulace stavby'!E17="","",'Rekapitulace stavby'!E17)</f>
        <v xml:space="preserve"> </v>
      </c>
      <c r="F21" s="44"/>
      <c r="G21" s="44"/>
      <c r="H21" s="44"/>
      <c r="I21" s="155" t="s">
        <v>32</v>
      </c>
      <c r="J21" s="32" t="str">
        <f>IF('Rekapitulace stavby'!AN17="","",'Rekapitulace stavby'!AN17)</f>
        <v/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53"/>
      <c r="J22" s="44"/>
      <c r="K22" s="48"/>
    </row>
    <row r="23" s="1" customFormat="1" ht="14.4" customHeight="1">
      <c r="B23" s="43"/>
      <c r="C23" s="44"/>
      <c r="D23" s="37" t="s">
        <v>39</v>
      </c>
      <c r="E23" s="44"/>
      <c r="F23" s="44"/>
      <c r="G23" s="44"/>
      <c r="H23" s="44"/>
      <c r="I23" s="153"/>
      <c r="J23" s="44"/>
      <c r="K23" s="48"/>
    </row>
    <row r="24" s="7" customFormat="1" ht="16.5" customHeight="1">
      <c r="B24" s="157"/>
      <c r="C24" s="158"/>
      <c r="D24" s="158"/>
      <c r="E24" s="41" t="s">
        <v>21</v>
      </c>
      <c r="F24" s="41"/>
      <c r="G24" s="41"/>
      <c r="H24" s="41"/>
      <c r="I24" s="159"/>
      <c r="J24" s="158"/>
      <c r="K24" s="160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53"/>
      <c r="J25" s="44"/>
      <c r="K25" s="48"/>
    </row>
    <row r="26" s="1" customFormat="1" ht="6.96" customHeight="1">
      <c r="B26" s="43"/>
      <c r="C26" s="44"/>
      <c r="D26" s="103"/>
      <c r="E26" s="103"/>
      <c r="F26" s="103"/>
      <c r="G26" s="103"/>
      <c r="H26" s="103"/>
      <c r="I26" s="161"/>
      <c r="J26" s="103"/>
      <c r="K26" s="162"/>
    </row>
    <row r="27" s="1" customFormat="1" ht="25.44" customHeight="1">
      <c r="B27" s="43"/>
      <c r="C27" s="44"/>
      <c r="D27" s="163" t="s">
        <v>40</v>
      </c>
      <c r="E27" s="44"/>
      <c r="F27" s="44"/>
      <c r="G27" s="44"/>
      <c r="H27" s="44"/>
      <c r="I27" s="153"/>
      <c r="J27" s="164">
        <f>ROUND(J76,2)</f>
        <v>0</v>
      </c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14.4" customHeight="1">
      <c r="B29" s="43"/>
      <c r="C29" s="44"/>
      <c r="D29" s="44"/>
      <c r="E29" s="44"/>
      <c r="F29" s="49" t="s">
        <v>42</v>
      </c>
      <c r="G29" s="44"/>
      <c r="H29" s="44"/>
      <c r="I29" s="165" t="s">
        <v>41</v>
      </c>
      <c r="J29" s="49" t="s">
        <v>43</v>
      </c>
      <c r="K29" s="48"/>
    </row>
    <row r="30" s="1" customFormat="1" ht="14.4" customHeight="1">
      <c r="B30" s="43"/>
      <c r="C30" s="44"/>
      <c r="D30" s="52" t="s">
        <v>44</v>
      </c>
      <c r="E30" s="52" t="s">
        <v>45</v>
      </c>
      <c r="F30" s="166">
        <f>ROUND(SUM(BE76:BE101), 2)</f>
        <v>0</v>
      </c>
      <c r="G30" s="44"/>
      <c r="H30" s="44"/>
      <c r="I30" s="167">
        <v>0.20999999999999999</v>
      </c>
      <c r="J30" s="166">
        <f>ROUND(ROUND((SUM(BE76:BE101)), 2)*I30, 2)</f>
        <v>0</v>
      </c>
      <c r="K30" s="48"/>
    </row>
    <row r="31" s="1" customFormat="1" ht="14.4" customHeight="1">
      <c r="B31" s="43"/>
      <c r="C31" s="44"/>
      <c r="D31" s="44"/>
      <c r="E31" s="52" t="s">
        <v>46</v>
      </c>
      <c r="F31" s="166">
        <f>ROUND(SUM(BF76:BF101), 2)</f>
        <v>0</v>
      </c>
      <c r="G31" s="44"/>
      <c r="H31" s="44"/>
      <c r="I31" s="167">
        <v>0.14999999999999999</v>
      </c>
      <c r="J31" s="166">
        <f>ROUND(ROUND((SUM(BF76:BF101)),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47</v>
      </c>
      <c r="F32" s="166">
        <f>ROUND(SUM(BG76:BG101), 2)</f>
        <v>0</v>
      </c>
      <c r="G32" s="44"/>
      <c r="H32" s="44"/>
      <c r="I32" s="167">
        <v>0.20999999999999999</v>
      </c>
      <c r="J32" s="166">
        <v>0</v>
      </c>
      <c r="K32" s="48"/>
    </row>
    <row r="33" hidden="1" s="1" customFormat="1" ht="14.4" customHeight="1">
      <c r="B33" s="43"/>
      <c r="C33" s="44"/>
      <c r="D33" s="44"/>
      <c r="E33" s="52" t="s">
        <v>48</v>
      </c>
      <c r="F33" s="166">
        <f>ROUND(SUM(BH76:BH101), 2)</f>
        <v>0</v>
      </c>
      <c r="G33" s="44"/>
      <c r="H33" s="44"/>
      <c r="I33" s="167">
        <v>0.14999999999999999</v>
      </c>
      <c r="J33" s="166">
        <v>0</v>
      </c>
      <c r="K33" s="48"/>
    </row>
    <row r="34" hidden="1" s="1" customFormat="1" ht="14.4" customHeight="1">
      <c r="B34" s="43"/>
      <c r="C34" s="44"/>
      <c r="D34" s="44"/>
      <c r="E34" s="52" t="s">
        <v>49</v>
      </c>
      <c r="F34" s="166">
        <f>ROUND(SUM(BI76:BI101), 2)</f>
        <v>0</v>
      </c>
      <c r="G34" s="44"/>
      <c r="H34" s="44"/>
      <c r="I34" s="167">
        <v>0</v>
      </c>
      <c r="J34" s="166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53"/>
      <c r="J35" s="44"/>
      <c r="K35" s="48"/>
    </row>
    <row r="36" s="1" customFormat="1" ht="25.44" customHeight="1">
      <c r="B36" s="43"/>
      <c r="C36" s="168"/>
      <c r="D36" s="169" t="s">
        <v>50</v>
      </c>
      <c r="E36" s="95"/>
      <c r="F36" s="95"/>
      <c r="G36" s="170" t="s">
        <v>51</v>
      </c>
      <c r="H36" s="171" t="s">
        <v>52</v>
      </c>
      <c r="I36" s="172"/>
      <c r="J36" s="173">
        <f>SUM(J27:J34)</f>
        <v>0</v>
      </c>
      <c r="K36" s="174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75"/>
      <c r="J37" s="65"/>
      <c r="K37" s="66"/>
    </row>
    <row r="41" s="1" customFormat="1" ht="6.96" customHeight="1">
      <c r="B41" s="176"/>
      <c r="C41" s="177"/>
      <c r="D41" s="177"/>
      <c r="E41" s="177"/>
      <c r="F41" s="177"/>
      <c r="G41" s="177"/>
      <c r="H41" s="177"/>
      <c r="I41" s="178"/>
      <c r="J41" s="177"/>
      <c r="K41" s="179"/>
    </row>
    <row r="42" s="1" customFormat="1" ht="36.96" customHeight="1">
      <c r="B42" s="43"/>
      <c r="C42" s="27" t="s">
        <v>112</v>
      </c>
      <c r="D42" s="44"/>
      <c r="E42" s="44"/>
      <c r="F42" s="44"/>
      <c r="G42" s="44"/>
      <c r="H42" s="44"/>
      <c r="I42" s="153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53"/>
      <c r="J43" s="44"/>
      <c r="K43" s="48"/>
    </row>
    <row r="44" s="1" customFormat="1" ht="14.4" customHeight="1">
      <c r="B44" s="43"/>
      <c r="C44" s="37" t="s">
        <v>18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16.5" customHeight="1">
      <c r="B45" s="43"/>
      <c r="C45" s="44"/>
      <c r="D45" s="44"/>
      <c r="E45" s="152" t="str">
        <f>E7</f>
        <v>Oprava traťového úseku Teplička u Karlových Varů - Karlovy Vary, Březová</v>
      </c>
      <c r="F45" s="37"/>
      <c r="G45" s="37"/>
      <c r="H45" s="37"/>
      <c r="I45" s="153"/>
      <c r="J45" s="44"/>
      <c r="K45" s="48"/>
    </row>
    <row r="46" s="1" customFormat="1" ht="14.4" customHeight="1">
      <c r="B46" s="43"/>
      <c r="C46" s="37" t="s">
        <v>110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7.25" customHeight="1">
      <c r="B47" s="43"/>
      <c r="C47" s="44"/>
      <c r="D47" s="44"/>
      <c r="E47" s="154" t="str">
        <f>E9</f>
        <v>A.3 - Práce na ŽSp - přejezd v km 44,004 + odvodnění (Sborník prací SŽDC 2018)</v>
      </c>
      <c r="F47" s="44"/>
      <c r="G47" s="44"/>
      <c r="H47" s="44"/>
      <c r="I47" s="153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53"/>
      <c r="J48" s="44"/>
      <c r="K48" s="48"/>
    </row>
    <row r="49" s="1" customFormat="1" ht="18" customHeight="1">
      <c r="B49" s="43"/>
      <c r="C49" s="37" t="s">
        <v>23</v>
      </c>
      <c r="D49" s="44"/>
      <c r="E49" s="44"/>
      <c r="F49" s="32" t="str">
        <f>F12</f>
        <v>Teplička u K.V. - K.Vary-Březová</v>
      </c>
      <c r="G49" s="44"/>
      <c r="H49" s="44"/>
      <c r="I49" s="155" t="s">
        <v>25</v>
      </c>
      <c r="J49" s="156" t="str">
        <f>IF(J12="","",J12)</f>
        <v>13. 12. 2018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53"/>
      <c r="J50" s="44"/>
      <c r="K50" s="48"/>
    </row>
    <row r="51" s="1" customFormat="1">
      <c r="B51" s="43"/>
      <c r="C51" s="37" t="s">
        <v>27</v>
      </c>
      <c r="D51" s="44"/>
      <c r="E51" s="44"/>
      <c r="F51" s="32" t="str">
        <f>E15</f>
        <v>SŽDC, s.o.; OŘ Ústí nad Labem - ST K. Vary</v>
      </c>
      <c r="G51" s="44"/>
      <c r="H51" s="44"/>
      <c r="I51" s="155" t="s">
        <v>36</v>
      </c>
      <c r="J51" s="41" t="str">
        <f>E21</f>
        <v xml:space="preserve"> </v>
      </c>
      <c r="K51" s="48"/>
    </row>
    <row r="52" s="1" customFormat="1" ht="14.4" customHeight="1">
      <c r="B52" s="43"/>
      <c r="C52" s="37" t="s">
        <v>34</v>
      </c>
      <c r="D52" s="44"/>
      <c r="E52" s="44"/>
      <c r="F52" s="32" t="str">
        <f>IF(E18="","",E18)</f>
        <v/>
      </c>
      <c r="G52" s="44"/>
      <c r="H52" s="44"/>
      <c r="I52" s="153"/>
      <c r="J52" s="180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53"/>
      <c r="J53" s="44"/>
      <c r="K53" s="48"/>
    </row>
    <row r="54" s="1" customFormat="1" ht="29.28" customHeight="1">
      <c r="B54" s="43"/>
      <c r="C54" s="181" t="s">
        <v>113</v>
      </c>
      <c r="D54" s="168"/>
      <c r="E54" s="168"/>
      <c r="F54" s="168"/>
      <c r="G54" s="168"/>
      <c r="H54" s="168"/>
      <c r="I54" s="182"/>
      <c r="J54" s="183" t="s">
        <v>114</v>
      </c>
      <c r="K54" s="184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53"/>
      <c r="J55" s="44"/>
      <c r="K55" s="48"/>
    </row>
    <row r="56" s="1" customFormat="1" ht="29.28" customHeight="1">
      <c r="B56" s="43"/>
      <c r="C56" s="185" t="s">
        <v>115</v>
      </c>
      <c r="D56" s="44"/>
      <c r="E56" s="44"/>
      <c r="F56" s="44"/>
      <c r="G56" s="44"/>
      <c r="H56" s="44"/>
      <c r="I56" s="153"/>
      <c r="J56" s="164">
        <f>J76</f>
        <v>0</v>
      </c>
      <c r="K56" s="48"/>
      <c r="AU56" s="21" t="s">
        <v>116</v>
      </c>
    </row>
    <row r="57" s="1" customFormat="1" ht="21.84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6.96" customHeight="1">
      <c r="B58" s="64"/>
      <c r="C58" s="65"/>
      <c r="D58" s="65"/>
      <c r="E58" s="65"/>
      <c r="F58" s="65"/>
      <c r="G58" s="65"/>
      <c r="H58" s="65"/>
      <c r="I58" s="175"/>
      <c r="J58" s="65"/>
      <c r="K58" s="66"/>
    </row>
    <row r="62" s="1" customFormat="1" ht="6.96" customHeight="1">
      <c r="B62" s="67"/>
      <c r="C62" s="68"/>
      <c r="D62" s="68"/>
      <c r="E62" s="68"/>
      <c r="F62" s="68"/>
      <c r="G62" s="68"/>
      <c r="H62" s="68"/>
      <c r="I62" s="178"/>
      <c r="J62" s="68"/>
      <c r="K62" s="68"/>
      <c r="L62" s="69"/>
    </row>
    <row r="63" s="1" customFormat="1" ht="36.96" customHeight="1">
      <c r="B63" s="43"/>
      <c r="C63" s="70" t="s">
        <v>117</v>
      </c>
      <c r="D63" s="71"/>
      <c r="E63" s="71"/>
      <c r="F63" s="71"/>
      <c r="G63" s="71"/>
      <c r="H63" s="71"/>
      <c r="I63" s="186"/>
      <c r="J63" s="71"/>
      <c r="K63" s="71"/>
      <c r="L63" s="69"/>
    </row>
    <row r="64" s="1" customFormat="1" ht="6.96" customHeight="1">
      <c r="B64" s="43"/>
      <c r="C64" s="71"/>
      <c r="D64" s="71"/>
      <c r="E64" s="71"/>
      <c r="F64" s="71"/>
      <c r="G64" s="71"/>
      <c r="H64" s="71"/>
      <c r="I64" s="186"/>
      <c r="J64" s="71"/>
      <c r="K64" s="71"/>
      <c r="L64" s="69"/>
    </row>
    <row r="65" s="1" customFormat="1" ht="14.4" customHeight="1">
      <c r="B65" s="43"/>
      <c r="C65" s="73" t="s">
        <v>18</v>
      </c>
      <c r="D65" s="71"/>
      <c r="E65" s="71"/>
      <c r="F65" s="71"/>
      <c r="G65" s="71"/>
      <c r="H65" s="71"/>
      <c r="I65" s="186"/>
      <c r="J65" s="71"/>
      <c r="K65" s="71"/>
      <c r="L65" s="69"/>
    </row>
    <row r="66" s="1" customFormat="1" ht="16.5" customHeight="1">
      <c r="B66" s="43"/>
      <c r="C66" s="71"/>
      <c r="D66" s="71"/>
      <c r="E66" s="187" t="str">
        <f>E7</f>
        <v>Oprava traťového úseku Teplička u Karlových Varů - Karlovy Vary, Březová</v>
      </c>
      <c r="F66" s="73"/>
      <c r="G66" s="73"/>
      <c r="H66" s="73"/>
      <c r="I66" s="186"/>
      <c r="J66" s="71"/>
      <c r="K66" s="71"/>
      <c r="L66" s="69"/>
    </row>
    <row r="67" s="1" customFormat="1" ht="14.4" customHeight="1">
      <c r="B67" s="43"/>
      <c r="C67" s="73" t="s">
        <v>110</v>
      </c>
      <c r="D67" s="71"/>
      <c r="E67" s="71"/>
      <c r="F67" s="71"/>
      <c r="G67" s="71"/>
      <c r="H67" s="71"/>
      <c r="I67" s="186"/>
      <c r="J67" s="71"/>
      <c r="K67" s="71"/>
      <c r="L67" s="69"/>
    </row>
    <row r="68" s="1" customFormat="1" ht="17.25" customHeight="1">
      <c r="B68" s="43"/>
      <c r="C68" s="71"/>
      <c r="D68" s="71"/>
      <c r="E68" s="79" t="str">
        <f>E9</f>
        <v>A.3 - Práce na ŽSp - přejezd v km 44,004 + odvodnění (Sborník prací SŽDC 2018)</v>
      </c>
      <c r="F68" s="71"/>
      <c r="G68" s="71"/>
      <c r="H68" s="71"/>
      <c r="I68" s="186"/>
      <c r="J68" s="71"/>
      <c r="K68" s="71"/>
      <c r="L68" s="69"/>
    </row>
    <row r="69" s="1" customFormat="1" ht="6.96" customHeight="1">
      <c r="B69" s="43"/>
      <c r="C69" s="71"/>
      <c r="D69" s="71"/>
      <c r="E69" s="71"/>
      <c r="F69" s="71"/>
      <c r="G69" s="71"/>
      <c r="H69" s="71"/>
      <c r="I69" s="186"/>
      <c r="J69" s="71"/>
      <c r="K69" s="71"/>
      <c r="L69" s="69"/>
    </row>
    <row r="70" s="1" customFormat="1" ht="18" customHeight="1">
      <c r="B70" s="43"/>
      <c r="C70" s="73" t="s">
        <v>23</v>
      </c>
      <c r="D70" s="71"/>
      <c r="E70" s="71"/>
      <c r="F70" s="188" t="str">
        <f>F12</f>
        <v>Teplička u K.V. - K.Vary-Březová</v>
      </c>
      <c r="G70" s="71"/>
      <c r="H70" s="71"/>
      <c r="I70" s="189" t="s">
        <v>25</v>
      </c>
      <c r="J70" s="82" t="str">
        <f>IF(J12="","",J12)</f>
        <v>13. 12. 2018</v>
      </c>
      <c r="K70" s="71"/>
      <c r="L70" s="69"/>
    </row>
    <row r="71" s="1" customFormat="1" ht="6.96" customHeight="1">
      <c r="B71" s="43"/>
      <c r="C71" s="71"/>
      <c r="D71" s="71"/>
      <c r="E71" s="71"/>
      <c r="F71" s="71"/>
      <c r="G71" s="71"/>
      <c r="H71" s="71"/>
      <c r="I71" s="186"/>
      <c r="J71" s="71"/>
      <c r="K71" s="71"/>
      <c r="L71" s="69"/>
    </row>
    <row r="72" s="1" customFormat="1">
      <c r="B72" s="43"/>
      <c r="C72" s="73" t="s">
        <v>27</v>
      </c>
      <c r="D72" s="71"/>
      <c r="E72" s="71"/>
      <c r="F72" s="188" t="str">
        <f>E15</f>
        <v>SŽDC, s.o.; OŘ Ústí nad Labem - ST K. Vary</v>
      </c>
      <c r="G72" s="71"/>
      <c r="H72" s="71"/>
      <c r="I72" s="189" t="s">
        <v>36</v>
      </c>
      <c r="J72" s="188" t="str">
        <f>E21</f>
        <v xml:space="preserve"> </v>
      </c>
      <c r="K72" s="71"/>
      <c r="L72" s="69"/>
    </row>
    <row r="73" s="1" customFormat="1" ht="14.4" customHeight="1">
      <c r="B73" s="43"/>
      <c r="C73" s="73" t="s">
        <v>34</v>
      </c>
      <c r="D73" s="71"/>
      <c r="E73" s="71"/>
      <c r="F73" s="188" t="str">
        <f>IF(E18="","",E18)</f>
        <v/>
      </c>
      <c r="G73" s="71"/>
      <c r="H73" s="71"/>
      <c r="I73" s="186"/>
      <c r="J73" s="71"/>
      <c r="K73" s="71"/>
      <c r="L73" s="69"/>
    </row>
    <row r="74" s="1" customFormat="1" ht="10.32" customHeight="1">
      <c r="B74" s="43"/>
      <c r="C74" s="71"/>
      <c r="D74" s="71"/>
      <c r="E74" s="71"/>
      <c r="F74" s="71"/>
      <c r="G74" s="71"/>
      <c r="H74" s="71"/>
      <c r="I74" s="186"/>
      <c r="J74" s="71"/>
      <c r="K74" s="71"/>
      <c r="L74" s="69"/>
    </row>
    <row r="75" s="8" customFormat="1" ht="29.28" customHeight="1">
      <c r="B75" s="190"/>
      <c r="C75" s="191" t="s">
        <v>118</v>
      </c>
      <c r="D75" s="192" t="s">
        <v>59</v>
      </c>
      <c r="E75" s="192" t="s">
        <v>55</v>
      </c>
      <c r="F75" s="192" t="s">
        <v>119</v>
      </c>
      <c r="G75" s="192" t="s">
        <v>120</v>
      </c>
      <c r="H75" s="192" t="s">
        <v>121</v>
      </c>
      <c r="I75" s="193" t="s">
        <v>122</v>
      </c>
      <c r="J75" s="192" t="s">
        <v>114</v>
      </c>
      <c r="K75" s="194" t="s">
        <v>123</v>
      </c>
      <c r="L75" s="195"/>
      <c r="M75" s="99" t="s">
        <v>124</v>
      </c>
      <c r="N75" s="100" t="s">
        <v>44</v>
      </c>
      <c r="O75" s="100" t="s">
        <v>125</v>
      </c>
      <c r="P75" s="100" t="s">
        <v>126</v>
      </c>
      <c r="Q75" s="100" t="s">
        <v>127</v>
      </c>
      <c r="R75" s="100" t="s">
        <v>128</v>
      </c>
      <c r="S75" s="100" t="s">
        <v>129</v>
      </c>
      <c r="T75" s="101" t="s">
        <v>130</v>
      </c>
    </row>
    <row r="76" s="1" customFormat="1" ht="29.28" customHeight="1">
      <c r="B76" s="43"/>
      <c r="C76" s="105" t="s">
        <v>115</v>
      </c>
      <c r="D76" s="71"/>
      <c r="E76" s="71"/>
      <c r="F76" s="71"/>
      <c r="G76" s="71"/>
      <c r="H76" s="71"/>
      <c r="I76" s="186"/>
      <c r="J76" s="196">
        <f>BK76</f>
        <v>0</v>
      </c>
      <c r="K76" s="71"/>
      <c r="L76" s="69"/>
      <c r="M76" s="102"/>
      <c r="N76" s="103"/>
      <c r="O76" s="103"/>
      <c r="P76" s="197">
        <f>SUM(P77:P101)</f>
        <v>0</v>
      </c>
      <c r="Q76" s="103"/>
      <c r="R76" s="197">
        <f>SUM(R77:R101)</f>
        <v>5970</v>
      </c>
      <c r="S76" s="103"/>
      <c r="T76" s="198">
        <f>SUM(T77:T101)</f>
        <v>0</v>
      </c>
      <c r="AT76" s="21" t="s">
        <v>73</v>
      </c>
      <c r="AU76" s="21" t="s">
        <v>116</v>
      </c>
      <c r="BK76" s="199">
        <f>SUM(BK77:BK101)</f>
        <v>0</v>
      </c>
    </row>
    <row r="77" s="1" customFormat="1" ht="16.5" customHeight="1">
      <c r="B77" s="43"/>
      <c r="C77" s="200" t="s">
        <v>82</v>
      </c>
      <c r="D77" s="200" t="s">
        <v>131</v>
      </c>
      <c r="E77" s="201" t="s">
        <v>399</v>
      </c>
      <c r="F77" s="202" t="s">
        <v>400</v>
      </c>
      <c r="G77" s="203" t="s">
        <v>152</v>
      </c>
      <c r="H77" s="204">
        <v>12</v>
      </c>
      <c r="I77" s="205"/>
      <c r="J77" s="206">
        <f>ROUND(I77*H77,2)</f>
        <v>0</v>
      </c>
      <c r="K77" s="202" t="s">
        <v>135</v>
      </c>
      <c r="L77" s="69"/>
      <c r="M77" s="207" t="s">
        <v>21</v>
      </c>
      <c r="N77" s="208" t="s">
        <v>45</v>
      </c>
      <c r="O77" s="44"/>
      <c r="P77" s="209">
        <f>O77*H77</f>
        <v>0</v>
      </c>
      <c r="Q77" s="209">
        <v>0</v>
      </c>
      <c r="R77" s="209">
        <f>Q77*H77</f>
        <v>0</v>
      </c>
      <c r="S77" s="209">
        <v>0</v>
      </c>
      <c r="T77" s="210">
        <f>S77*H77</f>
        <v>0</v>
      </c>
      <c r="AR77" s="21" t="s">
        <v>136</v>
      </c>
      <c r="AT77" s="21" t="s">
        <v>131</v>
      </c>
      <c r="AU77" s="21" t="s">
        <v>74</v>
      </c>
      <c r="AY77" s="21" t="s">
        <v>137</v>
      </c>
      <c r="BE77" s="211">
        <f>IF(N77="základní",J77,0)</f>
        <v>0</v>
      </c>
      <c r="BF77" s="211">
        <f>IF(N77="snížená",J77,0)</f>
        <v>0</v>
      </c>
      <c r="BG77" s="211">
        <f>IF(N77="zákl. přenesená",J77,0)</f>
        <v>0</v>
      </c>
      <c r="BH77" s="211">
        <f>IF(N77="sníž. přenesená",J77,0)</f>
        <v>0</v>
      </c>
      <c r="BI77" s="211">
        <f>IF(N77="nulová",J77,0)</f>
        <v>0</v>
      </c>
      <c r="BJ77" s="21" t="s">
        <v>82</v>
      </c>
      <c r="BK77" s="211">
        <f>ROUND(I77*H77,2)</f>
        <v>0</v>
      </c>
      <c r="BL77" s="21" t="s">
        <v>136</v>
      </c>
      <c r="BM77" s="21" t="s">
        <v>401</v>
      </c>
    </row>
    <row r="78" s="1" customFormat="1">
      <c r="B78" s="43"/>
      <c r="C78" s="71"/>
      <c r="D78" s="212" t="s">
        <v>139</v>
      </c>
      <c r="E78" s="71"/>
      <c r="F78" s="213" t="s">
        <v>402</v>
      </c>
      <c r="G78" s="71"/>
      <c r="H78" s="71"/>
      <c r="I78" s="186"/>
      <c r="J78" s="71"/>
      <c r="K78" s="71"/>
      <c r="L78" s="69"/>
      <c r="M78" s="214"/>
      <c r="N78" s="44"/>
      <c r="O78" s="44"/>
      <c r="P78" s="44"/>
      <c r="Q78" s="44"/>
      <c r="R78" s="44"/>
      <c r="S78" s="44"/>
      <c r="T78" s="92"/>
      <c r="AT78" s="21" t="s">
        <v>139</v>
      </c>
      <c r="AU78" s="21" t="s">
        <v>74</v>
      </c>
    </row>
    <row r="79" s="1" customFormat="1">
      <c r="B79" s="43"/>
      <c r="C79" s="71"/>
      <c r="D79" s="212" t="s">
        <v>141</v>
      </c>
      <c r="E79" s="71"/>
      <c r="F79" s="215" t="s">
        <v>403</v>
      </c>
      <c r="G79" s="71"/>
      <c r="H79" s="71"/>
      <c r="I79" s="186"/>
      <c r="J79" s="71"/>
      <c r="K79" s="71"/>
      <c r="L79" s="69"/>
      <c r="M79" s="214"/>
      <c r="N79" s="44"/>
      <c r="O79" s="44"/>
      <c r="P79" s="44"/>
      <c r="Q79" s="44"/>
      <c r="R79" s="44"/>
      <c r="S79" s="44"/>
      <c r="T79" s="92"/>
      <c r="AT79" s="21" t="s">
        <v>141</v>
      </c>
      <c r="AU79" s="21" t="s">
        <v>74</v>
      </c>
    </row>
    <row r="80" s="1" customFormat="1" ht="16.5" customHeight="1">
      <c r="B80" s="43"/>
      <c r="C80" s="200" t="s">
        <v>175</v>
      </c>
      <c r="D80" s="200" t="s">
        <v>131</v>
      </c>
      <c r="E80" s="201" t="s">
        <v>404</v>
      </c>
      <c r="F80" s="202" t="s">
        <v>405</v>
      </c>
      <c r="G80" s="203" t="s">
        <v>188</v>
      </c>
      <c r="H80" s="204">
        <v>6.0599999999999996</v>
      </c>
      <c r="I80" s="205"/>
      <c r="J80" s="206">
        <f>ROUND(I80*H80,2)</f>
        <v>0</v>
      </c>
      <c r="K80" s="202" t="s">
        <v>135</v>
      </c>
      <c r="L80" s="69"/>
      <c r="M80" s="207" t="s">
        <v>21</v>
      </c>
      <c r="N80" s="208" t="s">
        <v>45</v>
      </c>
      <c r="O80" s="44"/>
      <c r="P80" s="209">
        <f>O80*H80</f>
        <v>0</v>
      </c>
      <c r="Q80" s="209">
        <v>0</v>
      </c>
      <c r="R80" s="209">
        <f>Q80*H80</f>
        <v>0</v>
      </c>
      <c r="S80" s="209">
        <v>0</v>
      </c>
      <c r="T80" s="210">
        <f>S80*H80</f>
        <v>0</v>
      </c>
      <c r="AR80" s="21" t="s">
        <v>189</v>
      </c>
      <c r="AT80" s="21" t="s">
        <v>131</v>
      </c>
      <c r="AU80" s="21" t="s">
        <v>74</v>
      </c>
      <c r="AY80" s="21" t="s">
        <v>137</v>
      </c>
      <c r="BE80" s="211">
        <f>IF(N80="základní",J80,0)</f>
        <v>0</v>
      </c>
      <c r="BF80" s="211">
        <f>IF(N80="snížená",J80,0)</f>
        <v>0</v>
      </c>
      <c r="BG80" s="211">
        <f>IF(N80="zákl. přenesená",J80,0)</f>
        <v>0</v>
      </c>
      <c r="BH80" s="211">
        <f>IF(N80="sníž. přenesená",J80,0)</f>
        <v>0</v>
      </c>
      <c r="BI80" s="211">
        <f>IF(N80="nulová",J80,0)</f>
        <v>0</v>
      </c>
      <c r="BJ80" s="21" t="s">
        <v>82</v>
      </c>
      <c r="BK80" s="211">
        <f>ROUND(I80*H80,2)</f>
        <v>0</v>
      </c>
      <c r="BL80" s="21" t="s">
        <v>189</v>
      </c>
      <c r="BM80" s="21" t="s">
        <v>406</v>
      </c>
    </row>
    <row r="81" s="1" customFormat="1">
      <c r="B81" s="43"/>
      <c r="C81" s="71"/>
      <c r="D81" s="212" t="s">
        <v>139</v>
      </c>
      <c r="E81" s="71"/>
      <c r="F81" s="213" t="s">
        <v>407</v>
      </c>
      <c r="G81" s="71"/>
      <c r="H81" s="71"/>
      <c r="I81" s="186"/>
      <c r="J81" s="71"/>
      <c r="K81" s="71"/>
      <c r="L81" s="69"/>
      <c r="M81" s="214"/>
      <c r="N81" s="44"/>
      <c r="O81" s="44"/>
      <c r="P81" s="44"/>
      <c r="Q81" s="44"/>
      <c r="R81" s="44"/>
      <c r="S81" s="44"/>
      <c r="T81" s="92"/>
      <c r="AT81" s="21" t="s">
        <v>139</v>
      </c>
      <c r="AU81" s="21" t="s">
        <v>74</v>
      </c>
    </row>
    <row r="82" s="1" customFormat="1" ht="16.5" customHeight="1">
      <c r="B82" s="43"/>
      <c r="C82" s="200" t="s">
        <v>84</v>
      </c>
      <c r="D82" s="200" t="s">
        <v>131</v>
      </c>
      <c r="E82" s="201" t="s">
        <v>408</v>
      </c>
      <c r="F82" s="202" t="s">
        <v>409</v>
      </c>
      <c r="G82" s="203" t="s">
        <v>152</v>
      </c>
      <c r="H82" s="204">
        <v>12</v>
      </c>
      <c r="I82" s="205"/>
      <c r="J82" s="206">
        <f>ROUND(I82*H82,2)</f>
        <v>0</v>
      </c>
      <c r="K82" s="202" t="s">
        <v>135</v>
      </c>
      <c r="L82" s="69"/>
      <c r="M82" s="207" t="s">
        <v>21</v>
      </c>
      <c r="N82" s="208" t="s">
        <v>45</v>
      </c>
      <c r="O82" s="44"/>
      <c r="P82" s="209">
        <f>O82*H82</f>
        <v>0</v>
      </c>
      <c r="Q82" s="209">
        <v>0</v>
      </c>
      <c r="R82" s="209">
        <f>Q82*H82</f>
        <v>0</v>
      </c>
      <c r="S82" s="209">
        <v>0</v>
      </c>
      <c r="T82" s="210">
        <f>S82*H82</f>
        <v>0</v>
      </c>
      <c r="AR82" s="21" t="s">
        <v>136</v>
      </c>
      <c r="AT82" s="21" t="s">
        <v>131</v>
      </c>
      <c r="AU82" s="21" t="s">
        <v>74</v>
      </c>
      <c r="AY82" s="21" t="s">
        <v>137</v>
      </c>
      <c r="BE82" s="211">
        <f>IF(N82="základní",J82,0)</f>
        <v>0</v>
      </c>
      <c r="BF82" s="211">
        <f>IF(N82="snížená",J82,0)</f>
        <v>0</v>
      </c>
      <c r="BG82" s="211">
        <f>IF(N82="zákl. přenesená",J82,0)</f>
        <v>0</v>
      </c>
      <c r="BH82" s="211">
        <f>IF(N82="sníž. přenesená",J82,0)</f>
        <v>0</v>
      </c>
      <c r="BI82" s="211">
        <f>IF(N82="nulová",J82,0)</f>
        <v>0</v>
      </c>
      <c r="BJ82" s="21" t="s">
        <v>82</v>
      </c>
      <c r="BK82" s="211">
        <f>ROUND(I82*H82,2)</f>
        <v>0</v>
      </c>
      <c r="BL82" s="21" t="s">
        <v>136</v>
      </c>
      <c r="BM82" s="21" t="s">
        <v>410</v>
      </c>
    </row>
    <row r="83" s="1" customFormat="1">
      <c r="B83" s="43"/>
      <c r="C83" s="71"/>
      <c r="D83" s="212" t="s">
        <v>139</v>
      </c>
      <c r="E83" s="71"/>
      <c r="F83" s="213" t="s">
        <v>411</v>
      </c>
      <c r="G83" s="71"/>
      <c r="H83" s="71"/>
      <c r="I83" s="186"/>
      <c r="J83" s="71"/>
      <c r="K83" s="71"/>
      <c r="L83" s="69"/>
      <c r="M83" s="214"/>
      <c r="N83" s="44"/>
      <c r="O83" s="44"/>
      <c r="P83" s="44"/>
      <c r="Q83" s="44"/>
      <c r="R83" s="44"/>
      <c r="S83" s="44"/>
      <c r="T83" s="92"/>
      <c r="AT83" s="21" t="s">
        <v>139</v>
      </c>
      <c r="AU83" s="21" t="s">
        <v>74</v>
      </c>
    </row>
    <row r="84" s="1" customFormat="1">
      <c r="B84" s="43"/>
      <c r="C84" s="71"/>
      <c r="D84" s="212" t="s">
        <v>141</v>
      </c>
      <c r="E84" s="71"/>
      <c r="F84" s="215" t="s">
        <v>412</v>
      </c>
      <c r="G84" s="71"/>
      <c r="H84" s="71"/>
      <c r="I84" s="186"/>
      <c r="J84" s="71"/>
      <c r="K84" s="71"/>
      <c r="L84" s="69"/>
      <c r="M84" s="214"/>
      <c r="N84" s="44"/>
      <c r="O84" s="44"/>
      <c r="P84" s="44"/>
      <c r="Q84" s="44"/>
      <c r="R84" s="44"/>
      <c r="S84" s="44"/>
      <c r="T84" s="92"/>
      <c r="AT84" s="21" t="s">
        <v>141</v>
      </c>
      <c r="AU84" s="21" t="s">
        <v>74</v>
      </c>
    </row>
    <row r="85" s="1" customFormat="1" ht="16.5" customHeight="1">
      <c r="B85" s="43"/>
      <c r="C85" s="200" t="s">
        <v>149</v>
      </c>
      <c r="D85" s="200" t="s">
        <v>131</v>
      </c>
      <c r="E85" s="201" t="s">
        <v>413</v>
      </c>
      <c r="F85" s="202" t="s">
        <v>414</v>
      </c>
      <c r="G85" s="203" t="s">
        <v>178</v>
      </c>
      <c r="H85" s="204">
        <v>44</v>
      </c>
      <c r="I85" s="205"/>
      <c r="J85" s="206">
        <f>ROUND(I85*H85,2)</f>
        <v>0</v>
      </c>
      <c r="K85" s="202" t="s">
        <v>135</v>
      </c>
      <c r="L85" s="69"/>
      <c r="M85" s="207" t="s">
        <v>21</v>
      </c>
      <c r="N85" s="208" t="s">
        <v>45</v>
      </c>
      <c r="O85" s="44"/>
      <c r="P85" s="209">
        <f>O85*H85</f>
        <v>0</v>
      </c>
      <c r="Q85" s="209">
        <v>0</v>
      </c>
      <c r="R85" s="209">
        <f>Q85*H85</f>
        <v>0</v>
      </c>
      <c r="S85" s="209">
        <v>0</v>
      </c>
      <c r="T85" s="210">
        <f>S85*H85</f>
        <v>0</v>
      </c>
      <c r="AR85" s="21" t="s">
        <v>136</v>
      </c>
      <c r="AT85" s="21" t="s">
        <v>131</v>
      </c>
      <c r="AU85" s="21" t="s">
        <v>74</v>
      </c>
      <c r="AY85" s="21" t="s">
        <v>137</v>
      </c>
      <c r="BE85" s="211">
        <f>IF(N85="základní",J85,0)</f>
        <v>0</v>
      </c>
      <c r="BF85" s="211">
        <f>IF(N85="snížená",J85,0)</f>
        <v>0</v>
      </c>
      <c r="BG85" s="211">
        <f>IF(N85="zákl. přenesená",J85,0)</f>
        <v>0</v>
      </c>
      <c r="BH85" s="211">
        <f>IF(N85="sníž. přenesená",J85,0)</f>
        <v>0</v>
      </c>
      <c r="BI85" s="211">
        <f>IF(N85="nulová",J85,0)</f>
        <v>0</v>
      </c>
      <c r="BJ85" s="21" t="s">
        <v>82</v>
      </c>
      <c r="BK85" s="211">
        <f>ROUND(I85*H85,2)</f>
        <v>0</v>
      </c>
      <c r="BL85" s="21" t="s">
        <v>136</v>
      </c>
      <c r="BM85" s="21" t="s">
        <v>415</v>
      </c>
    </row>
    <row r="86" s="1" customFormat="1">
      <c r="B86" s="43"/>
      <c r="C86" s="71"/>
      <c r="D86" s="212" t="s">
        <v>139</v>
      </c>
      <c r="E86" s="71"/>
      <c r="F86" s="213" t="s">
        <v>416</v>
      </c>
      <c r="G86" s="71"/>
      <c r="H86" s="71"/>
      <c r="I86" s="186"/>
      <c r="J86" s="71"/>
      <c r="K86" s="71"/>
      <c r="L86" s="69"/>
      <c r="M86" s="214"/>
      <c r="N86" s="44"/>
      <c r="O86" s="44"/>
      <c r="P86" s="44"/>
      <c r="Q86" s="44"/>
      <c r="R86" s="44"/>
      <c r="S86" s="44"/>
      <c r="T86" s="92"/>
      <c r="AT86" s="21" t="s">
        <v>139</v>
      </c>
      <c r="AU86" s="21" t="s">
        <v>74</v>
      </c>
    </row>
    <row r="87" s="10" customFormat="1">
      <c r="B87" s="227"/>
      <c r="C87" s="228"/>
      <c r="D87" s="212" t="s">
        <v>156</v>
      </c>
      <c r="E87" s="229" t="s">
        <v>21</v>
      </c>
      <c r="F87" s="230" t="s">
        <v>417</v>
      </c>
      <c r="G87" s="228"/>
      <c r="H87" s="229" t="s">
        <v>21</v>
      </c>
      <c r="I87" s="231"/>
      <c r="J87" s="228"/>
      <c r="K87" s="228"/>
      <c r="L87" s="232"/>
      <c r="M87" s="233"/>
      <c r="N87" s="234"/>
      <c r="O87" s="234"/>
      <c r="P87" s="234"/>
      <c r="Q87" s="234"/>
      <c r="R87" s="234"/>
      <c r="S87" s="234"/>
      <c r="T87" s="235"/>
      <c r="AT87" s="236" t="s">
        <v>156</v>
      </c>
      <c r="AU87" s="236" t="s">
        <v>74</v>
      </c>
      <c r="AV87" s="10" t="s">
        <v>82</v>
      </c>
      <c r="AW87" s="10" t="s">
        <v>38</v>
      </c>
      <c r="AX87" s="10" t="s">
        <v>74</v>
      </c>
      <c r="AY87" s="236" t="s">
        <v>137</v>
      </c>
    </row>
    <row r="88" s="9" customFormat="1">
      <c r="B88" s="216"/>
      <c r="C88" s="217"/>
      <c r="D88" s="212" t="s">
        <v>156</v>
      </c>
      <c r="E88" s="218" t="s">
        <v>21</v>
      </c>
      <c r="F88" s="219" t="s">
        <v>418</v>
      </c>
      <c r="G88" s="217"/>
      <c r="H88" s="220">
        <v>20</v>
      </c>
      <c r="I88" s="221"/>
      <c r="J88" s="217"/>
      <c r="K88" s="217"/>
      <c r="L88" s="222"/>
      <c r="M88" s="223"/>
      <c r="N88" s="224"/>
      <c r="O88" s="224"/>
      <c r="P88" s="224"/>
      <c r="Q88" s="224"/>
      <c r="R88" s="224"/>
      <c r="S88" s="224"/>
      <c r="T88" s="225"/>
      <c r="AT88" s="226" t="s">
        <v>156</v>
      </c>
      <c r="AU88" s="226" t="s">
        <v>74</v>
      </c>
      <c r="AV88" s="9" t="s">
        <v>84</v>
      </c>
      <c r="AW88" s="9" t="s">
        <v>38</v>
      </c>
      <c r="AX88" s="9" t="s">
        <v>74</v>
      </c>
      <c r="AY88" s="226" t="s">
        <v>137</v>
      </c>
    </row>
    <row r="89" s="9" customFormat="1">
      <c r="B89" s="216"/>
      <c r="C89" s="217"/>
      <c r="D89" s="212" t="s">
        <v>156</v>
      </c>
      <c r="E89" s="218" t="s">
        <v>21</v>
      </c>
      <c r="F89" s="219" t="s">
        <v>419</v>
      </c>
      <c r="G89" s="217"/>
      <c r="H89" s="220">
        <v>24</v>
      </c>
      <c r="I89" s="221"/>
      <c r="J89" s="217"/>
      <c r="K89" s="217"/>
      <c r="L89" s="222"/>
      <c r="M89" s="223"/>
      <c r="N89" s="224"/>
      <c r="O89" s="224"/>
      <c r="P89" s="224"/>
      <c r="Q89" s="224"/>
      <c r="R89" s="224"/>
      <c r="S89" s="224"/>
      <c r="T89" s="225"/>
      <c r="AT89" s="226" t="s">
        <v>156</v>
      </c>
      <c r="AU89" s="226" t="s">
        <v>74</v>
      </c>
      <c r="AV89" s="9" t="s">
        <v>84</v>
      </c>
      <c r="AW89" s="9" t="s">
        <v>38</v>
      </c>
      <c r="AX89" s="9" t="s">
        <v>74</v>
      </c>
      <c r="AY89" s="226" t="s">
        <v>137</v>
      </c>
    </row>
    <row r="90" s="11" customFormat="1">
      <c r="B90" s="237"/>
      <c r="C90" s="238"/>
      <c r="D90" s="212" t="s">
        <v>156</v>
      </c>
      <c r="E90" s="239" t="s">
        <v>21</v>
      </c>
      <c r="F90" s="240" t="s">
        <v>160</v>
      </c>
      <c r="G90" s="238"/>
      <c r="H90" s="241">
        <v>44</v>
      </c>
      <c r="I90" s="242"/>
      <c r="J90" s="238"/>
      <c r="K90" s="238"/>
      <c r="L90" s="243"/>
      <c r="M90" s="244"/>
      <c r="N90" s="245"/>
      <c r="O90" s="245"/>
      <c r="P90" s="245"/>
      <c r="Q90" s="245"/>
      <c r="R90" s="245"/>
      <c r="S90" s="245"/>
      <c r="T90" s="246"/>
      <c r="AT90" s="247" t="s">
        <v>156</v>
      </c>
      <c r="AU90" s="247" t="s">
        <v>74</v>
      </c>
      <c r="AV90" s="11" t="s">
        <v>136</v>
      </c>
      <c r="AW90" s="11" t="s">
        <v>38</v>
      </c>
      <c r="AX90" s="11" t="s">
        <v>82</v>
      </c>
      <c r="AY90" s="247" t="s">
        <v>137</v>
      </c>
    </row>
    <row r="91" s="1" customFormat="1" ht="16.5" customHeight="1">
      <c r="B91" s="43"/>
      <c r="C91" s="200" t="s">
        <v>185</v>
      </c>
      <c r="D91" s="200" t="s">
        <v>131</v>
      </c>
      <c r="E91" s="201" t="s">
        <v>420</v>
      </c>
      <c r="F91" s="202" t="s">
        <v>421</v>
      </c>
      <c r="G91" s="203" t="s">
        <v>170</v>
      </c>
      <c r="H91" s="204">
        <v>18</v>
      </c>
      <c r="I91" s="205"/>
      <c r="J91" s="206">
        <f>ROUND(I91*H91,2)</f>
        <v>0</v>
      </c>
      <c r="K91" s="202" t="s">
        <v>135</v>
      </c>
      <c r="L91" s="69"/>
      <c r="M91" s="207" t="s">
        <v>21</v>
      </c>
      <c r="N91" s="208" t="s">
        <v>45</v>
      </c>
      <c r="O91" s="44"/>
      <c r="P91" s="209">
        <f>O91*H91</f>
        <v>0</v>
      </c>
      <c r="Q91" s="209">
        <v>0</v>
      </c>
      <c r="R91" s="209">
        <f>Q91*H91</f>
        <v>0</v>
      </c>
      <c r="S91" s="209">
        <v>0</v>
      </c>
      <c r="T91" s="210">
        <f>S91*H91</f>
        <v>0</v>
      </c>
      <c r="AR91" s="21" t="s">
        <v>136</v>
      </c>
      <c r="AT91" s="21" t="s">
        <v>131</v>
      </c>
      <c r="AU91" s="21" t="s">
        <v>74</v>
      </c>
      <c r="AY91" s="21" t="s">
        <v>137</v>
      </c>
      <c r="BE91" s="211">
        <f>IF(N91="základní",J91,0)</f>
        <v>0</v>
      </c>
      <c r="BF91" s="211">
        <f>IF(N91="snížená",J91,0)</f>
        <v>0</v>
      </c>
      <c r="BG91" s="211">
        <f>IF(N91="zákl. přenesená",J91,0)</f>
        <v>0</v>
      </c>
      <c r="BH91" s="211">
        <f>IF(N91="sníž. přenesená",J91,0)</f>
        <v>0</v>
      </c>
      <c r="BI91" s="211">
        <f>IF(N91="nulová",J91,0)</f>
        <v>0</v>
      </c>
      <c r="BJ91" s="21" t="s">
        <v>82</v>
      </c>
      <c r="BK91" s="211">
        <f>ROUND(I91*H91,2)</f>
        <v>0</v>
      </c>
      <c r="BL91" s="21" t="s">
        <v>136</v>
      </c>
      <c r="BM91" s="21" t="s">
        <v>422</v>
      </c>
    </row>
    <row r="92" s="1" customFormat="1">
      <c r="B92" s="43"/>
      <c r="C92" s="71"/>
      <c r="D92" s="212" t="s">
        <v>139</v>
      </c>
      <c r="E92" s="71"/>
      <c r="F92" s="213" t="s">
        <v>423</v>
      </c>
      <c r="G92" s="71"/>
      <c r="H92" s="71"/>
      <c r="I92" s="186"/>
      <c r="J92" s="71"/>
      <c r="K92" s="71"/>
      <c r="L92" s="69"/>
      <c r="M92" s="214"/>
      <c r="N92" s="44"/>
      <c r="O92" s="44"/>
      <c r="P92" s="44"/>
      <c r="Q92" s="44"/>
      <c r="R92" s="44"/>
      <c r="S92" s="44"/>
      <c r="T92" s="92"/>
      <c r="AT92" s="21" t="s">
        <v>139</v>
      </c>
      <c r="AU92" s="21" t="s">
        <v>74</v>
      </c>
    </row>
    <row r="93" s="9" customFormat="1">
      <c r="B93" s="216"/>
      <c r="C93" s="217"/>
      <c r="D93" s="212" t="s">
        <v>156</v>
      </c>
      <c r="E93" s="218" t="s">
        <v>21</v>
      </c>
      <c r="F93" s="219" t="s">
        <v>424</v>
      </c>
      <c r="G93" s="217"/>
      <c r="H93" s="220">
        <v>18</v>
      </c>
      <c r="I93" s="221"/>
      <c r="J93" s="217"/>
      <c r="K93" s="217"/>
      <c r="L93" s="222"/>
      <c r="M93" s="223"/>
      <c r="N93" s="224"/>
      <c r="O93" s="224"/>
      <c r="P93" s="224"/>
      <c r="Q93" s="224"/>
      <c r="R93" s="224"/>
      <c r="S93" s="224"/>
      <c r="T93" s="225"/>
      <c r="AT93" s="226" t="s">
        <v>156</v>
      </c>
      <c r="AU93" s="226" t="s">
        <v>74</v>
      </c>
      <c r="AV93" s="9" t="s">
        <v>84</v>
      </c>
      <c r="AW93" s="9" t="s">
        <v>38</v>
      </c>
      <c r="AX93" s="9" t="s">
        <v>82</v>
      </c>
      <c r="AY93" s="226" t="s">
        <v>137</v>
      </c>
    </row>
    <row r="94" s="1" customFormat="1" ht="16.5" customHeight="1">
      <c r="B94" s="43"/>
      <c r="C94" s="200" t="s">
        <v>194</v>
      </c>
      <c r="D94" s="200" t="s">
        <v>131</v>
      </c>
      <c r="E94" s="201" t="s">
        <v>195</v>
      </c>
      <c r="F94" s="202" t="s">
        <v>196</v>
      </c>
      <c r="G94" s="203" t="s">
        <v>188</v>
      </c>
      <c r="H94" s="204">
        <v>32.399999999999999</v>
      </c>
      <c r="I94" s="205"/>
      <c r="J94" s="206">
        <f>ROUND(I94*H94,2)</f>
        <v>0</v>
      </c>
      <c r="K94" s="202" t="s">
        <v>135</v>
      </c>
      <c r="L94" s="69"/>
      <c r="M94" s="207" t="s">
        <v>21</v>
      </c>
      <c r="N94" s="208" t="s">
        <v>45</v>
      </c>
      <c r="O94" s="44"/>
      <c r="P94" s="209">
        <f>O94*H94</f>
        <v>0</v>
      </c>
      <c r="Q94" s="209">
        <v>0</v>
      </c>
      <c r="R94" s="209">
        <f>Q94*H94</f>
        <v>0</v>
      </c>
      <c r="S94" s="209">
        <v>0</v>
      </c>
      <c r="T94" s="210">
        <f>S94*H94</f>
        <v>0</v>
      </c>
      <c r="AR94" s="21" t="s">
        <v>189</v>
      </c>
      <c r="AT94" s="21" t="s">
        <v>131</v>
      </c>
      <c r="AU94" s="21" t="s">
        <v>74</v>
      </c>
      <c r="AY94" s="21" t="s">
        <v>137</v>
      </c>
      <c r="BE94" s="211">
        <f>IF(N94="základní",J94,0)</f>
        <v>0</v>
      </c>
      <c r="BF94" s="211">
        <f>IF(N94="snížená",J94,0)</f>
        <v>0</v>
      </c>
      <c r="BG94" s="211">
        <f>IF(N94="zákl. přenesená",J94,0)</f>
        <v>0</v>
      </c>
      <c r="BH94" s="211">
        <f>IF(N94="sníž. přenesená",J94,0)</f>
        <v>0</v>
      </c>
      <c r="BI94" s="211">
        <f>IF(N94="nulová",J94,0)</f>
        <v>0</v>
      </c>
      <c r="BJ94" s="21" t="s">
        <v>82</v>
      </c>
      <c r="BK94" s="211">
        <f>ROUND(I94*H94,2)</f>
        <v>0</v>
      </c>
      <c r="BL94" s="21" t="s">
        <v>189</v>
      </c>
      <c r="BM94" s="21" t="s">
        <v>425</v>
      </c>
    </row>
    <row r="95" s="1" customFormat="1">
      <c r="B95" s="43"/>
      <c r="C95" s="71"/>
      <c r="D95" s="212" t="s">
        <v>139</v>
      </c>
      <c r="E95" s="71"/>
      <c r="F95" s="213" t="s">
        <v>198</v>
      </c>
      <c r="G95" s="71"/>
      <c r="H95" s="71"/>
      <c r="I95" s="186"/>
      <c r="J95" s="71"/>
      <c r="K95" s="71"/>
      <c r="L95" s="69"/>
      <c r="M95" s="214"/>
      <c r="N95" s="44"/>
      <c r="O95" s="44"/>
      <c r="P95" s="44"/>
      <c r="Q95" s="44"/>
      <c r="R95" s="44"/>
      <c r="S95" s="44"/>
      <c r="T95" s="92"/>
      <c r="AT95" s="21" t="s">
        <v>139</v>
      </c>
      <c r="AU95" s="21" t="s">
        <v>74</v>
      </c>
    </row>
    <row r="96" s="10" customFormat="1">
      <c r="B96" s="227"/>
      <c r="C96" s="228"/>
      <c r="D96" s="212" t="s">
        <v>156</v>
      </c>
      <c r="E96" s="229" t="s">
        <v>21</v>
      </c>
      <c r="F96" s="230" t="s">
        <v>426</v>
      </c>
      <c r="G96" s="228"/>
      <c r="H96" s="229" t="s">
        <v>21</v>
      </c>
      <c r="I96" s="231"/>
      <c r="J96" s="228"/>
      <c r="K96" s="228"/>
      <c r="L96" s="232"/>
      <c r="M96" s="233"/>
      <c r="N96" s="234"/>
      <c r="O96" s="234"/>
      <c r="P96" s="234"/>
      <c r="Q96" s="234"/>
      <c r="R96" s="234"/>
      <c r="S96" s="234"/>
      <c r="T96" s="235"/>
      <c r="AT96" s="236" t="s">
        <v>156</v>
      </c>
      <c r="AU96" s="236" t="s">
        <v>74</v>
      </c>
      <c r="AV96" s="10" t="s">
        <v>82</v>
      </c>
      <c r="AW96" s="10" t="s">
        <v>38</v>
      </c>
      <c r="AX96" s="10" t="s">
        <v>74</v>
      </c>
      <c r="AY96" s="236" t="s">
        <v>137</v>
      </c>
    </row>
    <row r="97" s="9" customFormat="1">
      <c r="B97" s="216"/>
      <c r="C97" s="217"/>
      <c r="D97" s="212" t="s">
        <v>156</v>
      </c>
      <c r="E97" s="218" t="s">
        <v>21</v>
      </c>
      <c r="F97" s="219" t="s">
        <v>427</v>
      </c>
      <c r="G97" s="217"/>
      <c r="H97" s="220">
        <v>32.399999999999999</v>
      </c>
      <c r="I97" s="221"/>
      <c r="J97" s="217"/>
      <c r="K97" s="217"/>
      <c r="L97" s="222"/>
      <c r="M97" s="223"/>
      <c r="N97" s="224"/>
      <c r="O97" s="224"/>
      <c r="P97" s="224"/>
      <c r="Q97" s="224"/>
      <c r="R97" s="224"/>
      <c r="S97" s="224"/>
      <c r="T97" s="225"/>
      <c r="AT97" s="226" t="s">
        <v>156</v>
      </c>
      <c r="AU97" s="226" t="s">
        <v>74</v>
      </c>
      <c r="AV97" s="9" t="s">
        <v>84</v>
      </c>
      <c r="AW97" s="9" t="s">
        <v>38</v>
      </c>
      <c r="AX97" s="9" t="s">
        <v>82</v>
      </c>
      <c r="AY97" s="226" t="s">
        <v>137</v>
      </c>
    </row>
    <row r="98" s="1" customFormat="1" ht="16.5" customHeight="1">
      <c r="B98" s="43"/>
      <c r="C98" s="248" t="s">
        <v>136</v>
      </c>
      <c r="D98" s="248" t="s">
        <v>321</v>
      </c>
      <c r="E98" s="249" t="s">
        <v>428</v>
      </c>
      <c r="F98" s="250" t="s">
        <v>429</v>
      </c>
      <c r="G98" s="251" t="s">
        <v>145</v>
      </c>
      <c r="H98" s="252">
        <v>2</v>
      </c>
      <c r="I98" s="253"/>
      <c r="J98" s="254">
        <f>ROUND(I98*H98,2)</f>
        <v>0</v>
      </c>
      <c r="K98" s="250" t="s">
        <v>135</v>
      </c>
      <c r="L98" s="255"/>
      <c r="M98" s="256" t="s">
        <v>21</v>
      </c>
      <c r="N98" s="257" t="s">
        <v>45</v>
      </c>
      <c r="O98" s="44"/>
      <c r="P98" s="209">
        <f>O98*H98</f>
        <v>0</v>
      </c>
      <c r="Q98" s="209">
        <v>1555</v>
      </c>
      <c r="R98" s="209">
        <f>Q98*H98</f>
        <v>3110</v>
      </c>
      <c r="S98" s="209">
        <v>0</v>
      </c>
      <c r="T98" s="210">
        <f>S98*H98</f>
        <v>0</v>
      </c>
      <c r="AR98" s="21" t="s">
        <v>189</v>
      </c>
      <c r="AT98" s="21" t="s">
        <v>321</v>
      </c>
      <c r="AU98" s="21" t="s">
        <v>74</v>
      </c>
      <c r="AY98" s="21" t="s">
        <v>137</v>
      </c>
      <c r="BE98" s="211">
        <f>IF(N98="základní",J98,0)</f>
        <v>0</v>
      </c>
      <c r="BF98" s="211">
        <f>IF(N98="snížená",J98,0)</f>
        <v>0</v>
      </c>
      <c r="BG98" s="211">
        <f>IF(N98="zákl. přenesená",J98,0)</f>
        <v>0</v>
      </c>
      <c r="BH98" s="211">
        <f>IF(N98="sníž. přenesená",J98,0)</f>
        <v>0</v>
      </c>
      <c r="BI98" s="211">
        <f>IF(N98="nulová",J98,0)</f>
        <v>0</v>
      </c>
      <c r="BJ98" s="21" t="s">
        <v>82</v>
      </c>
      <c r="BK98" s="211">
        <f>ROUND(I98*H98,2)</f>
        <v>0</v>
      </c>
      <c r="BL98" s="21" t="s">
        <v>189</v>
      </c>
      <c r="BM98" s="21" t="s">
        <v>430</v>
      </c>
    </row>
    <row r="99" s="1" customFormat="1">
      <c r="B99" s="43"/>
      <c r="C99" s="71"/>
      <c r="D99" s="212" t="s">
        <v>139</v>
      </c>
      <c r="E99" s="71"/>
      <c r="F99" s="213" t="s">
        <v>429</v>
      </c>
      <c r="G99" s="71"/>
      <c r="H99" s="71"/>
      <c r="I99" s="186"/>
      <c r="J99" s="71"/>
      <c r="K99" s="71"/>
      <c r="L99" s="69"/>
      <c r="M99" s="214"/>
      <c r="N99" s="44"/>
      <c r="O99" s="44"/>
      <c r="P99" s="44"/>
      <c r="Q99" s="44"/>
      <c r="R99" s="44"/>
      <c r="S99" s="44"/>
      <c r="T99" s="92"/>
      <c r="AT99" s="21" t="s">
        <v>139</v>
      </c>
      <c r="AU99" s="21" t="s">
        <v>74</v>
      </c>
    </row>
    <row r="100" s="1" customFormat="1" ht="16.5" customHeight="1">
      <c r="B100" s="43"/>
      <c r="C100" s="248" t="s">
        <v>167</v>
      </c>
      <c r="D100" s="248" t="s">
        <v>321</v>
      </c>
      <c r="E100" s="249" t="s">
        <v>431</v>
      </c>
      <c r="F100" s="250" t="s">
        <v>432</v>
      </c>
      <c r="G100" s="251" t="s">
        <v>145</v>
      </c>
      <c r="H100" s="252">
        <v>4</v>
      </c>
      <c r="I100" s="253"/>
      <c r="J100" s="254">
        <f>ROUND(I100*H100,2)</f>
        <v>0</v>
      </c>
      <c r="K100" s="250" t="s">
        <v>135</v>
      </c>
      <c r="L100" s="255"/>
      <c r="M100" s="256" t="s">
        <v>21</v>
      </c>
      <c r="N100" s="257" t="s">
        <v>45</v>
      </c>
      <c r="O100" s="44"/>
      <c r="P100" s="209">
        <f>O100*H100</f>
        <v>0</v>
      </c>
      <c r="Q100" s="209">
        <v>715</v>
      </c>
      <c r="R100" s="209">
        <f>Q100*H100</f>
        <v>2860</v>
      </c>
      <c r="S100" s="209">
        <v>0</v>
      </c>
      <c r="T100" s="210">
        <f>S100*H100</f>
        <v>0</v>
      </c>
      <c r="AR100" s="21" t="s">
        <v>189</v>
      </c>
      <c r="AT100" s="21" t="s">
        <v>321</v>
      </c>
      <c r="AU100" s="21" t="s">
        <v>74</v>
      </c>
      <c r="AY100" s="21" t="s">
        <v>137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21" t="s">
        <v>82</v>
      </c>
      <c r="BK100" s="211">
        <f>ROUND(I100*H100,2)</f>
        <v>0</v>
      </c>
      <c r="BL100" s="21" t="s">
        <v>189</v>
      </c>
      <c r="BM100" s="21" t="s">
        <v>433</v>
      </c>
    </row>
    <row r="101" s="1" customFormat="1">
      <c r="B101" s="43"/>
      <c r="C101" s="71"/>
      <c r="D101" s="212" t="s">
        <v>139</v>
      </c>
      <c r="E101" s="71"/>
      <c r="F101" s="213" t="s">
        <v>432</v>
      </c>
      <c r="G101" s="71"/>
      <c r="H101" s="71"/>
      <c r="I101" s="186"/>
      <c r="J101" s="71"/>
      <c r="K101" s="71"/>
      <c r="L101" s="69"/>
      <c r="M101" s="258"/>
      <c r="N101" s="259"/>
      <c r="O101" s="259"/>
      <c r="P101" s="259"/>
      <c r="Q101" s="259"/>
      <c r="R101" s="259"/>
      <c r="S101" s="259"/>
      <c r="T101" s="260"/>
      <c r="AT101" s="21" t="s">
        <v>139</v>
      </c>
      <c r="AU101" s="21" t="s">
        <v>74</v>
      </c>
    </row>
    <row r="102" s="1" customFormat="1" ht="6.96" customHeight="1">
      <c r="B102" s="64"/>
      <c r="C102" s="65"/>
      <c r="D102" s="65"/>
      <c r="E102" s="65"/>
      <c r="F102" s="65"/>
      <c r="G102" s="65"/>
      <c r="H102" s="65"/>
      <c r="I102" s="175"/>
      <c r="J102" s="65"/>
      <c r="K102" s="65"/>
      <c r="L102" s="69"/>
    </row>
  </sheetData>
  <sheetProtection sheet="1" autoFilter="0" formatColumns="0" formatRows="0" objects="1" scenarios="1" spinCount="100000" saltValue="iqjgkI17lGy2CjzOZ/CvuK73et0//XobfEh6MS83Oq/pfwozi0mK7VGSF/B9qM1Z+Ge0u0m0DPmn3ldWye6xIw==" hashValue="MMTXn12MH9aW4j6zAQgm3/8ZWed7fNVf7PJcMxky7P9bMXlXHrK9DD+DsFamWo7tJ88HkHyjE/OVlxej9o7uIw==" algorithmName="SHA-512" password="CC35"/>
  <autoFilter ref="C75:K101"/>
  <mergeCells count="10">
    <mergeCell ref="E7:H7"/>
    <mergeCell ref="E9:H9"/>
    <mergeCell ref="E24:H24"/>
    <mergeCell ref="E45:H45"/>
    <mergeCell ref="E47:H47"/>
    <mergeCell ref="J51:J52"/>
    <mergeCell ref="E66:H66"/>
    <mergeCell ref="E68:H68"/>
    <mergeCell ref="G1:H1"/>
    <mergeCell ref="L2:V2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104</v>
      </c>
      <c r="G1" s="148" t="s">
        <v>105</v>
      </c>
      <c r="H1" s="148"/>
      <c r="I1" s="149"/>
      <c r="J1" s="148" t="s">
        <v>106</v>
      </c>
      <c r="K1" s="147" t="s">
        <v>107</v>
      </c>
      <c r="L1" s="148" t="s">
        <v>108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93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109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Oprava traťového úseku Teplička u Karlových Varů - Karlovy Vary, Březová</v>
      </c>
      <c r="F7" s="37"/>
      <c r="G7" s="37"/>
      <c r="H7" s="37"/>
      <c r="I7" s="151"/>
      <c r="J7" s="26"/>
      <c r="K7" s="28"/>
    </row>
    <row r="8" s="1" customFormat="1">
      <c r="B8" s="43"/>
      <c r="C8" s="44"/>
      <c r="D8" s="37" t="s">
        <v>110</v>
      </c>
      <c r="E8" s="44"/>
      <c r="F8" s="44"/>
      <c r="G8" s="44"/>
      <c r="H8" s="44"/>
      <c r="I8" s="153"/>
      <c r="J8" s="44"/>
      <c r="K8" s="48"/>
    </row>
    <row r="9" s="1" customFormat="1" ht="36.96" customHeight="1">
      <c r="B9" s="43"/>
      <c r="C9" s="44"/>
      <c r="D9" s="44"/>
      <c r="E9" s="154" t="s">
        <v>434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53"/>
      <c r="J10" s="44"/>
      <c r="K10" s="48"/>
    </row>
    <row r="11" s="1" customFormat="1" ht="14.4" customHeight="1">
      <c r="B11" s="43"/>
      <c r="C11" s="44"/>
      <c r="D11" s="37" t="s">
        <v>20</v>
      </c>
      <c r="E11" s="44"/>
      <c r="F11" s="32" t="s">
        <v>21</v>
      </c>
      <c r="G11" s="44"/>
      <c r="H11" s="44"/>
      <c r="I11" s="155" t="s">
        <v>22</v>
      </c>
      <c r="J11" s="32" t="s">
        <v>21</v>
      </c>
      <c r="K11" s="48"/>
    </row>
    <row r="12" s="1" customFormat="1" ht="14.4" customHeight="1">
      <c r="B12" s="43"/>
      <c r="C12" s="44"/>
      <c r="D12" s="37" t="s">
        <v>23</v>
      </c>
      <c r="E12" s="44"/>
      <c r="F12" s="32" t="s">
        <v>24</v>
      </c>
      <c r="G12" s="44"/>
      <c r="H12" s="44"/>
      <c r="I12" s="155" t="s">
        <v>25</v>
      </c>
      <c r="J12" s="156" t="str">
        <f>'Rekapitulace stavby'!AN8</f>
        <v>13. 12. 2018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53"/>
      <c r="J13" s="44"/>
      <c r="K13" s="48"/>
    </row>
    <row r="14" s="1" customFormat="1" ht="14.4" customHeight="1">
      <c r="B14" s="43"/>
      <c r="C14" s="44"/>
      <c r="D14" s="37" t="s">
        <v>27</v>
      </c>
      <c r="E14" s="44"/>
      <c r="F14" s="44"/>
      <c r="G14" s="44"/>
      <c r="H14" s="44"/>
      <c r="I14" s="155" t="s">
        <v>28</v>
      </c>
      <c r="J14" s="32" t="s">
        <v>29</v>
      </c>
      <c r="K14" s="48"/>
    </row>
    <row r="15" s="1" customFormat="1" ht="18" customHeight="1">
      <c r="B15" s="43"/>
      <c r="C15" s="44"/>
      <c r="D15" s="44"/>
      <c r="E15" s="32" t="s">
        <v>31</v>
      </c>
      <c r="F15" s="44"/>
      <c r="G15" s="44"/>
      <c r="H15" s="44"/>
      <c r="I15" s="155" t="s">
        <v>32</v>
      </c>
      <c r="J15" s="32" t="s">
        <v>33</v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53"/>
      <c r="J16" s="44"/>
      <c r="K16" s="48"/>
    </row>
    <row r="17" s="1" customFormat="1" ht="14.4" customHeight="1">
      <c r="B17" s="43"/>
      <c r="C17" s="44"/>
      <c r="D17" s="37" t="s">
        <v>34</v>
      </c>
      <c r="E17" s="44"/>
      <c r="F17" s="44"/>
      <c r="G17" s="44"/>
      <c r="H17" s="44"/>
      <c r="I17" s="155" t="s">
        <v>28</v>
      </c>
      <c r="J17" s="32" t="str">
        <f>IF('Rekapitulace stavby'!AN13="Vyplň údaj","",IF('Rekapitulace stavby'!AN13="","",'Rekapitulace stavby'!AN13))</f>
        <v/>
      </c>
      <c r="K17" s="48"/>
    </row>
    <row r="18" s="1" customFormat="1" ht="18" customHeight="1">
      <c r="B18" s="43"/>
      <c r="C18" s="44"/>
      <c r="D18" s="44"/>
      <c r="E18" s="32" t="str">
        <f>IF('Rekapitulace stavby'!E14="Vyplň údaj","",IF('Rekapitulace stavby'!E14="","",'Rekapitulace stavby'!E14))</f>
        <v/>
      </c>
      <c r="F18" s="44"/>
      <c r="G18" s="44"/>
      <c r="H18" s="44"/>
      <c r="I18" s="155" t="s">
        <v>32</v>
      </c>
      <c r="J18" s="32" t="str">
        <f>IF('Rekapitulace stavby'!AN14="Vyplň údaj","",IF('Rekapitulace stavby'!AN14="","",'Rekapitulace stavby'!AN14))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53"/>
      <c r="J19" s="44"/>
      <c r="K19" s="48"/>
    </row>
    <row r="20" s="1" customFormat="1" ht="14.4" customHeight="1">
      <c r="B20" s="43"/>
      <c r="C20" s="44"/>
      <c r="D20" s="37" t="s">
        <v>36</v>
      </c>
      <c r="E20" s="44"/>
      <c r="F20" s="44"/>
      <c r="G20" s="44"/>
      <c r="H20" s="44"/>
      <c r="I20" s="155" t="s">
        <v>28</v>
      </c>
      <c r="J20" s="32" t="str">
        <f>IF('Rekapitulace stavby'!AN16="","",'Rekapitulace stavby'!AN16)</f>
        <v/>
      </c>
      <c r="K20" s="48"/>
    </row>
    <row r="21" s="1" customFormat="1" ht="18" customHeight="1">
      <c r="B21" s="43"/>
      <c r="C21" s="44"/>
      <c r="D21" s="44"/>
      <c r="E21" s="32" t="str">
        <f>IF('Rekapitulace stavby'!E17="","",'Rekapitulace stavby'!E17)</f>
        <v xml:space="preserve"> </v>
      </c>
      <c r="F21" s="44"/>
      <c r="G21" s="44"/>
      <c r="H21" s="44"/>
      <c r="I21" s="155" t="s">
        <v>32</v>
      </c>
      <c r="J21" s="32" t="str">
        <f>IF('Rekapitulace stavby'!AN17="","",'Rekapitulace stavby'!AN17)</f>
        <v/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53"/>
      <c r="J22" s="44"/>
      <c r="K22" s="48"/>
    </row>
    <row r="23" s="1" customFormat="1" ht="14.4" customHeight="1">
      <c r="B23" s="43"/>
      <c r="C23" s="44"/>
      <c r="D23" s="37" t="s">
        <v>39</v>
      </c>
      <c r="E23" s="44"/>
      <c r="F23" s="44"/>
      <c r="G23" s="44"/>
      <c r="H23" s="44"/>
      <c r="I23" s="153"/>
      <c r="J23" s="44"/>
      <c r="K23" s="48"/>
    </row>
    <row r="24" s="7" customFormat="1" ht="16.5" customHeight="1">
      <c r="B24" s="157"/>
      <c r="C24" s="158"/>
      <c r="D24" s="158"/>
      <c r="E24" s="41" t="s">
        <v>21</v>
      </c>
      <c r="F24" s="41"/>
      <c r="G24" s="41"/>
      <c r="H24" s="41"/>
      <c r="I24" s="159"/>
      <c r="J24" s="158"/>
      <c r="K24" s="160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53"/>
      <c r="J25" s="44"/>
      <c r="K25" s="48"/>
    </row>
    <row r="26" s="1" customFormat="1" ht="6.96" customHeight="1">
      <c r="B26" s="43"/>
      <c r="C26" s="44"/>
      <c r="D26" s="103"/>
      <c r="E26" s="103"/>
      <c r="F26" s="103"/>
      <c r="G26" s="103"/>
      <c r="H26" s="103"/>
      <c r="I26" s="161"/>
      <c r="J26" s="103"/>
      <c r="K26" s="162"/>
    </row>
    <row r="27" s="1" customFormat="1" ht="25.44" customHeight="1">
      <c r="B27" s="43"/>
      <c r="C27" s="44"/>
      <c r="D27" s="163" t="s">
        <v>40</v>
      </c>
      <c r="E27" s="44"/>
      <c r="F27" s="44"/>
      <c r="G27" s="44"/>
      <c r="H27" s="44"/>
      <c r="I27" s="153"/>
      <c r="J27" s="164">
        <f>ROUND(J76,2)</f>
        <v>0</v>
      </c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14.4" customHeight="1">
      <c r="B29" s="43"/>
      <c r="C29" s="44"/>
      <c r="D29" s="44"/>
      <c r="E29" s="44"/>
      <c r="F29" s="49" t="s">
        <v>42</v>
      </c>
      <c r="G29" s="44"/>
      <c r="H29" s="44"/>
      <c r="I29" s="165" t="s">
        <v>41</v>
      </c>
      <c r="J29" s="49" t="s">
        <v>43</v>
      </c>
      <c r="K29" s="48"/>
    </row>
    <row r="30" s="1" customFormat="1" ht="14.4" customHeight="1">
      <c r="B30" s="43"/>
      <c r="C30" s="44"/>
      <c r="D30" s="52" t="s">
        <v>44</v>
      </c>
      <c r="E30" s="52" t="s">
        <v>45</v>
      </c>
      <c r="F30" s="166">
        <f>ROUND(SUM(BE76:BE141), 2)</f>
        <v>0</v>
      </c>
      <c r="G30" s="44"/>
      <c r="H30" s="44"/>
      <c r="I30" s="167">
        <v>0.20999999999999999</v>
      </c>
      <c r="J30" s="166">
        <f>ROUND(ROUND((SUM(BE76:BE141)), 2)*I30, 2)</f>
        <v>0</v>
      </c>
      <c r="K30" s="48"/>
    </row>
    <row r="31" s="1" customFormat="1" ht="14.4" customHeight="1">
      <c r="B31" s="43"/>
      <c r="C31" s="44"/>
      <c r="D31" s="44"/>
      <c r="E31" s="52" t="s">
        <v>46</v>
      </c>
      <c r="F31" s="166">
        <f>ROUND(SUM(BF76:BF141), 2)</f>
        <v>0</v>
      </c>
      <c r="G31" s="44"/>
      <c r="H31" s="44"/>
      <c r="I31" s="167">
        <v>0.14999999999999999</v>
      </c>
      <c r="J31" s="166">
        <f>ROUND(ROUND((SUM(BF76:BF141)),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47</v>
      </c>
      <c r="F32" s="166">
        <f>ROUND(SUM(BG76:BG141), 2)</f>
        <v>0</v>
      </c>
      <c r="G32" s="44"/>
      <c r="H32" s="44"/>
      <c r="I32" s="167">
        <v>0.20999999999999999</v>
      </c>
      <c r="J32" s="166">
        <v>0</v>
      </c>
      <c r="K32" s="48"/>
    </row>
    <row r="33" hidden="1" s="1" customFormat="1" ht="14.4" customHeight="1">
      <c r="B33" s="43"/>
      <c r="C33" s="44"/>
      <c r="D33" s="44"/>
      <c r="E33" s="52" t="s">
        <v>48</v>
      </c>
      <c r="F33" s="166">
        <f>ROUND(SUM(BH76:BH141), 2)</f>
        <v>0</v>
      </c>
      <c r="G33" s="44"/>
      <c r="H33" s="44"/>
      <c r="I33" s="167">
        <v>0.14999999999999999</v>
      </c>
      <c r="J33" s="166">
        <v>0</v>
      </c>
      <c r="K33" s="48"/>
    </row>
    <row r="34" hidden="1" s="1" customFormat="1" ht="14.4" customHeight="1">
      <c r="B34" s="43"/>
      <c r="C34" s="44"/>
      <c r="D34" s="44"/>
      <c r="E34" s="52" t="s">
        <v>49</v>
      </c>
      <c r="F34" s="166">
        <f>ROUND(SUM(BI76:BI141), 2)</f>
        <v>0</v>
      </c>
      <c r="G34" s="44"/>
      <c r="H34" s="44"/>
      <c r="I34" s="167">
        <v>0</v>
      </c>
      <c r="J34" s="166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53"/>
      <c r="J35" s="44"/>
      <c r="K35" s="48"/>
    </row>
    <row r="36" s="1" customFormat="1" ht="25.44" customHeight="1">
      <c r="B36" s="43"/>
      <c r="C36" s="168"/>
      <c r="D36" s="169" t="s">
        <v>50</v>
      </c>
      <c r="E36" s="95"/>
      <c r="F36" s="95"/>
      <c r="G36" s="170" t="s">
        <v>51</v>
      </c>
      <c r="H36" s="171" t="s">
        <v>52</v>
      </c>
      <c r="I36" s="172"/>
      <c r="J36" s="173">
        <f>SUM(J27:J34)</f>
        <v>0</v>
      </c>
      <c r="K36" s="174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75"/>
      <c r="J37" s="65"/>
      <c r="K37" s="66"/>
    </row>
    <row r="41" s="1" customFormat="1" ht="6.96" customHeight="1">
      <c r="B41" s="176"/>
      <c r="C41" s="177"/>
      <c r="D41" s="177"/>
      <c r="E41" s="177"/>
      <c r="F41" s="177"/>
      <c r="G41" s="177"/>
      <c r="H41" s="177"/>
      <c r="I41" s="178"/>
      <c r="J41" s="177"/>
      <c r="K41" s="179"/>
    </row>
    <row r="42" s="1" customFormat="1" ht="36.96" customHeight="1">
      <c r="B42" s="43"/>
      <c r="C42" s="27" t="s">
        <v>112</v>
      </c>
      <c r="D42" s="44"/>
      <c r="E42" s="44"/>
      <c r="F42" s="44"/>
      <c r="G42" s="44"/>
      <c r="H42" s="44"/>
      <c r="I42" s="153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53"/>
      <c r="J43" s="44"/>
      <c r="K43" s="48"/>
    </row>
    <row r="44" s="1" customFormat="1" ht="14.4" customHeight="1">
      <c r="B44" s="43"/>
      <c r="C44" s="37" t="s">
        <v>18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16.5" customHeight="1">
      <c r="B45" s="43"/>
      <c r="C45" s="44"/>
      <c r="D45" s="44"/>
      <c r="E45" s="152" t="str">
        <f>E7</f>
        <v>Oprava traťového úseku Teplička u Karlových Varů - Karlovy Vary, Březová</v>
      </c>
      <c r="F45" s="37"/>
      <c r="G45" s="37"/>
      <c r="H45" s="37"/>
      <c r="I45" s="153"/>
      <c r="J45" s="44"/>
      <c r="K45" s="48"/>
    </row>
    <row r="46" s="1" customFormat="1" ht="14.4" customHeight="1">
      <c r="B46" s="43"/>
      <c r="C46" s="37" t="s">
        <v>110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7.25" customHeight="1">
      <c r="B47" s="43"/>
      <c r="C47" s="44"/>
      <c r="D47" s="44"/>
      <c r="E47" s="154" t="str">
        <f>E9</f>
        <v>A.4 - Práce na mostní kci km 44,222 (URS 2018)</v>
      </c>
      <c r="F47" s="44"/>
      <c r="G47" s="44"/>
      <c r="H47" s="44"/>
      <c r="I47" s="153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53"/>
      <c r="J48" s="44"/>
      <c r="K48" s="48"/>
    </row>
    <row r="49" s="1" customFormat="1" ht="18" customHeight="1">
      <c r="B49" s="43"/>
      <c r="C49" s="37" t="s">
        <v>23</v>
      </c>
      <c r="D49" s="44"/>
      <c r="E49" s="44"/>
      <c r="F49" s="32" t="str">
        <f>F12</f>
        <v>Teplička u K.V. - K.Vary-Březová</v>
      </c>
      <c r="G49" s="44"/>
      <c r="H49" s="44"/>
      <c r="I49" s="155" t="s">
        <v>25</v>
      </c>
      <c r="J49" s="156" t="str">
        <f>IF(J12="","",J12)</f>
        <v>13. 12. 2018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53"/>
      <c r="J50" s="44"/>
      <c r="K50" s="48"/>
    </row>
    <row r="51" s="1" customFormat="1">
      <c r="B51" s="43"/>
      <c r="C51" s="37" t="s">
        <v>27</v>
      </c>
      <c r="D51" s="44"/>
      <c r="E51" s="44"/>
      <c r="F51" s="32" t="str">
        <f>E15</f>
        <v>SŽDC, s.o.; OŘ Ústí nad Labem - ST K. Vary</v>
      </c>
      <c r="G51" s="44"/>
      <c r="H51" s="44"/>
      <c r="I51" s="155" t="s">
        <v>36</v>
      </c>
      <c r="J51" s="41" t="str">
        <f>E21</f>
        <v xml:space="preserve"> </v>
      </c>
      <c r="K51" s="48"/>
    </row>
    <row r="52" s="1" customFormat="1" ht="14.4" customHeight="1">
      <c r="B52" s="43"/>
      <c r="C52" s="37" t="s">
        <v>34</v>
      </c>
      <c r="D52" s="44"/>
      <c r="E52" s="44"/>
      <c r="F52" s="32" t="str">
        <f>IF(E18="","",E18)</f>
        <v/>
      </c>
      <c r="G52" s="44"/>
      <c r="H52" s="44"/>
      <c r="I52" s="153"/>
      <c r="J52" s="180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53"/>
      <c r="J53" s="44"/>
      <c r="K53" s="48"/>
    </row>
    <row r="54" s="1" customFormat="1" ht="29.28" customHeight="1">
      <c r="B54" s="43"/>
      <c r="C54" s="181" t="s">
        <v>113</v>
      </c>
      <c r="D54" s="168"/>
      <c r="E54" s="168"/>
      <c r="F54" s="168"/>
      <c r="G54" s="168"/>
      <c r="H54" s="168"/>
      <c r="I54" s="182"/>
      <c r="J54" s="183" t="s">
        <v>114</v>
      </c>
      <c r="K54" s="184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53"/>
      <c r="J55" s="44"/>
      <c r="K55" s="48"/>
    </row>
    <row r="56" s="1" customFormat="1" ht="29.28" customHeight="1">
      <c r="B56" s="43"/>
      <c r="C56" s="185" t="s">
        <v>115</v>
      </c>
      <c r="D56" s="44"/>
      <c r="E56" s="44"/>
      <c r="F56" s="44"/>
      <c r="G56" s="44"/>
      <c r="H56" s="44"/>
      <c r="I56" s="153"/>
      <c r="J56" s="164">
        <f>J76</f>
        <v>0</v>
      </c>
      <c r="K56" s="48"/>
      <c r="AU56" s="21" t="s">
        <v>116</v>
      </c>
    </row>
    <row r="57" s="1" customFormat="1" ht="21.84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6.96" customHeight="1">
      <c r="B58" s="64"/>
      <c r="C58" s="65"/>
      <c r="D58" s="65"/>
      <c r="E58" s="65"/>
      <c r="F58" s="65"/>
      <c r="G58" s="65"/>
      <c r="H58" s="65"/>
      <c r="I58" s="175"/>
      <c r="J58" s="65"/>
      <c r="K58" s="66"/>
    </row>
    <row r="62" s="1" customFormat="1" ht="6.96" customHeight="1">
      <c r="B62" s="67"/>
      <c r="C62" s="68"/>
      <c r="D62" s="68"/>
      <c r="E62" s="68"/>
      <c r="F62" s="68"/>
      <c r="G62" s="68"/>
      <c r="H62" s="68"/>
      <c r="I62" s="178"/>
      <c r="J62" s="68"/>
      <c r="K62" s="68"/>
      <c r="L62" s="69"/>
    </row>
    <row r="63" s="1" customFormat="1" ht="36.96" customHeight="1">
      <c r="B63" s="43"/>
      <c r="C63" s="70" t="s">
        <v>117</v>
      </c>
      <c r="D63" s="71"/>
      <c r="E63" s="71"/>
      <c r="F63" s="71"/>
      <c r="G63" s="71"/>
      <c r="H63" s="71"/>
      <c r="I63" s="186"/>
      <c r="J63" s="71"/>
      <c r="K63" s="71"/>
      <c r="L63" s="69"/>
    </row>
    <row r="64" s="1" customFormat="1" ht="6.96" customHeight="1">
      <c r="B64" s="43"/>
      <c r="C64" s="71"/>
      <c r="D64" s="71"/>
      <c r="E64" s="71"/>
      <c r="F64" s="71"/>
      <c r="G64" s="71"/>
      <c r="H64" s="71"/>
      <c r="I64" s="186"/>
      <c r="J64" s="71"/>
      <c r="K64" s="71"/>
      <c r="L64" s="69"/>
    </row>
    <row r="65" s="1" customFormat="1" ht="14.4" customHeight="1">
      <c r="B65" s="43"/>
      <c r="C65" s="73" t="s">
        <v>18</v>
      </c>
      <c r="D65" s="71"/>
      <c r="E65" s="71"/>
      <c r="F65" s="71"/>
      <c r="G65" s="71"/>
      <c r="H65" s="71"/>
      <c r="I65" s="186"/>
      <c r="J65" s="71"/>
      <c r="K65" s="71"/>
      <c r="L65" s="69"/>
    </row>
    <row r="66" s="1" customFormat="1" ht="16.5" customHeight="1">
      <c r="B66" s="43"/>
      <c r="C66" s="71"/>
      <c r="D66" s="71"/>
      <c r="E66" s="187" t="str">
        <f>E7</f>
        <v>Oprava traťového úseku Teplička u Karlových Varů - Karlovy Vary, Březová</v>
      </c>
      <c r="F66" s="73"/>
      <c r="G66" s="73"/>
      <c r="H66" s="73"/>
      <c r="I66" s="186"/>
      <c r="J66" s="71"/>
      <c r="K66" s="71"/>
      <c r="L66" s="69"/>
    </row>
    <row r="67" s="1" customFormat="1" ht="14.4" customHeight="1">
      <c r="B67" s="43"/>
      <c r="C67" s="73" t="s">
        <v>110</v>
      </c>
      <c r="D67" s="71"/>
      <c r="E67" s="71"/>
      <c r="F67" s="71"/>
      <c r="G67" s="71"/>
      <c r="H67" s="71"/>
      <c r="I67" s="186"/>
      <c r="J67" s="71"/>
      <c r="K67" s="71"/>
      <c r="L67" s="69"/>
    </row>
    <row r="68" s="1" customFormat="1" ht="17.25" customHeight="1">
      <c r="B68" s="43"/>
      <c r="C68" s="71"/>
      <c r="D68" s="71"/>
      <c r="E68" s="79" t="str">
        <f>E9</f>
        <v>A.4 - Práce na mostní kci km 44,222 (URS 2018)</v>
      </c>
      <c r="F68" s="71"/>
      <c r="G68" s="71"/>
      <c r="H68" s="71"/>
      <c r="I68" s="186"/>
      <c r="J68" s="71"/>
      <c r="K68" s="71"/>
      <c r="L68" s="69"/>
    </row>
    <row r="69" s="1" customFormat="1" ht="6.96" customHeight="1">
      <c r="B69" s="43"/>
      <c r="C69" s="71"/>
      <c r="D69" s="71"/>
      <c r="E69" s="71"/>
      <c r="F69" s="71"/>
      <c r="G69" s="71"/>
      <c r="H69" s="71"/>
      <c r="I69" s="186"/>
      <c r="J69" s="71"/>
      <c r="K69" s="71"/>
      <c r="L69" s="69"/>
    </row>
    <row r="70" s="1" customFormat="1" ht="18" customHeight="1">
      <c r="B70" s="43"/>
      <c r="C70" s="73" t="s">
        <v>23</v>
      </c>
      <c r="D70" s="71"/>
      <c r="E70" s="71"/>
      <c r="F70" s="188" t="str">
        <f>F12</f>
        <v>Teplička u K.V. - K.Vary-Březová</v>
      </c>
      <c r="G70" s="71"/>
      <c r="H70" s="71"/>
      <c r="I70" s="189" t="s">
        <v>25</v>
      </c>
      <c r="J70" s="82" t="str">
        <f>IF(J12="","",J12)</f>
        <v>13. 12. 2018</v>
      </c>
      <c r="K70" s="71"/>
      <c r="L70" s="69"/>
    </row>
    <row r="71" s="1" customFormat="1" ht="6.96" customHeight="1">
      <c r="B71" s="43"/>
      <c r="C71" s="71"/>
      <c r="D71" s="71"/>
      <c r="E71" s="71"/>
      <c r="F71" s="71"/>
      <c r="G71" s="71"/>
      <c r="H71" s="71"/>
      <c r="I71" s="186"/>
      <c r="J71" s="71"/>
      <c r="K71" s="71"/>
      <c r="L71" s="69"/>
    </row>
    <row r="72" s="1" customFormat="1">
      <c r="B72" s="43"/>
      <c r="C72" s="73" t="s">
        <v>27</v>
      </c>
      <c r="D72" s="71"/>
      <c r="E72" s="71"/>
      <c r="F72" s="188" t="str">
        <f>E15</f>
        <v>SŽDC, s.o.; OŘ Ústí nad Labem - ST K. Vary</v>
      </c>
      <c r="G72" s="71"/>
      <c r="H72" s="71"/>
      <c r="I72" s="189" t="s">
        <v>36</v>
      </c>
      <c r="J72" s="188" t="str">
        <f>E21</f>
        <v xml:space="preserve"> </v>
      </c>
      <c r="K72" s="71"/>
      <c r="L72" s="69"/>
    </row>
    <row r="73" s="1" customFormat="1" ht="14.4" customHeight="1">
      <c r="B73" s="43"/>
      <c r="C73" s="73" t="s">
        <v>34</v>
      </c>
      <c r="D73" s="71"/>
      <c r="E73" s="71"/>
      <c r="F73" s="188" t="str">
        <f>IF(E18="","",E18)</f>
        <v/>
      </c>
      <c r="G73" s="71"/>
      <c r="H73" s="71"/>
      <c r="I73" s="186"/>
      <c r="J73" s="71"/>
      <c r="K73" s="71"/>
      <c r="L73" s="69"/>
    </row>
    <row r="74" s="1" customFormat="1" ht="10.32" customHeight="1">
      <c r="B74" s="43"/>
      <c r="C74" s="71"/>
      <c r="D74" s="71"/>
      <c r="E74" s="71"/>
      <c r="F74" s="71"/>
      <c r="G74" s="71"/>
      <c r="H74" s="71"/>
      <c r="I74" s="186"/>
      <c r="J74" s="71"/>
      <c r="K74" s="71"/>
      <c r="L74" s="69"/>
    </row>
    <row r="75" s="8" customFormat="1" ht="29.28" customHeight="1">
      <c r="B75" s="190"/>
      <c r="C75" s="191" t="s">
        <v>118</v>
      </c>
      <c r="D75" s="192" t="s">
        <v>59</v>
      </c>
      <c r="E75" s="192" t="s">
        <v>55</v>
      </c>
      <c r="F75" s="192" t="s">
        <v>119</v>
      </c>
      <c r="G75" s="192" t="s">
        <v>120</v>
      </c>
      <c r="H75" s="192" t="s">
        <v>121</v>
      </c>
      <c r="I75" s="193" t="s">
        <v>122</v>
      </c>
      <c r="J75" s="192" t="s">
        <v>114</v>
      </c>
      <c r="K75" s="194" t="s">
        <v>123</v>
      </c>
      <c r="L75" s="195"/>
      <c r="M75" s="99" t="s">
        <v>124</v>
      </c>
      <c r="N75" s="100" t="s">
        <v>44</v>
      </c>
      <c r="O75" s="100" t="s">
        <v>125</v>
      </c>
      <c r="P75" s="100" t="s">
        <v>126</v>
      </c>
      <c r="Q75" s="100" t="s">
        <v>127</v>
      </c>
      <c r="R75" s="100" t="s">
        <v>128</v>
      </c>
      <c r="S75" s="100" t="s">
        <v>129</v>
      </c>
      <c r="T75" s="101" t="s">
        <v>130</v>
      </c>
    </row>
    <row r="76" s="1" customFormat="1" ht="29.28" customHeight="1">
      <c r="B76" s="43"/>
      <c r="C76" s="105" t="s">
        <v>115</v>
      </c>
      <c r="D76" s="71"/>
      <c r="E76" s="71"/>
      <c r="F76" s="71"/>
      <c r="G76" s="71"/>
      <c r="H76" s="71"/>
      <c r="I76" s="186"/>
      <c r="J76" s="196">
        <f>BK76</f>
        <v>0</v>
      </c>
      <c r="K76" s="71"/>
      <c r="L76" s="69"/>
      <c r="M76" s="102"/>
      <c r="N76" s="103"/>
      <c r="O76" s="103"/>
      <c r="P76" s="197">
        <f>SUM(P77:P141)</f>
        <v>0</v>
      </c>
      <c r="Q76" s="103"/>
      <c r="R76" s="197">
        <f>SUM(R77:R141)</f>
        <v>272.00286328000004</v>
      </c>
      <c r="S76" s="103"/>
      <c r="T76" s="198">
        <f>SUM(T77:T141)</f>
        <v>1.634544</v>
      </c>
      <c r="AT76" s="21" t="s">
        <v>73</v>
      </c>
      <c r="AU76" s="21" t="s">
        <v>116</v>
      </c>
      <c r="BK76" s="199">
        <f>SUM(BK77:BK141)</f>
        <v>0</v>
      </c>
    </row>
    <row r="77" s="1" customFormat="1" ht="16.5" customHeight="1">
      <c r="B77" s="43"/>
      <c r="C77" s="200" t="s">
        <v>82</v>
      </c>
      <c r="D77" s="200" t="s">
        <v>131</v>
      </c>
      <c r="E77" s="201" t="s">
        <v>435</v>
      </c>
      <c r="F77" s="202" t="s">
        <v>436</v>
      </c>
      <c r="G77" s="203" t="s">
        <v>178</v>
      </c>
      <c r="H77" s="204">
        <v>16</v>
      </c>
      <c r="I77" s="205"/>
      <c r="J77" s="206">
        <f>ROUND(I77*H77,2)</f>
        <v>0</v>
      </c>
      <c r="K77" s="202" t="s">
        <v>437</v>
      </c>
      <c r="L77" s="69"/>
      <c r="M77" s="207" t="s">
        <v>21</v>
      </c>
      <c r="N77" s="208" t="s">
        <v>45</v>
      </c>
      <c r="O77" s="44"/>
      <c r="P77" s="209">
        <f>O77*H77</f>
        <v>0</v>
      </c>
      <c r="Q77" s="209">
        <v>0.0021800000000000001</v>
      </c>
      <c r="R77" s="209">
        <f>Q77*H77</f>
        <v>0.034880000000000001</v>
      </c>
      <c r="S77" s="209">
        <v>0</v>
      </c>
      <c r="T77" s="210">
        <f>S77*H77</f>
        <v>0</v>
      </c>
      <c r="AR77" s="21" t="s">
        <v>136</v>
      </c>
      <c r="AT77" s="21" t="s">
        <v>131</v>
      </c>
      <c r="AU77" s="21" t="s">
        <v>74</v>
      </c>
      <c r="AY77" s="21" t="s">
        <v>137</v>
      </c>
      <c r="BE77" s="211">
        <f>IF(N77="základní",J77,0)</f>
        <v>0</v>
      </c>
      <c r="BF77" s="211">
        <f>IF(N77="snížená",J77,0)</f>
        <v>0</v>
      </c>
      <c r="BG77" s="211">
        <f>IF(N77="zákl. přenesená",J77,0)</f>
        <v>0</v>
      </c>
      <c r="BH77" s="211">
        <f>IF(N77="sníž. přenesená",J77,0)</f>
        <v>0</v>
      </c>
      <c r="BI77" s="211">
        <f>IF(N77="nulová",J77,0)</f>
        <v>0</v>
      </c>
      <c r="BJ77" s="21" t="s">
        <v>82</v>
      </c>
      <c r="BK77" s="211">
        <f>ROUND(I77*H77,2)</f>
        <v>0</v>
      </c>
      <c r="BL77" s="21" t="s">
        <v>136</v>
      </c>
      <c r="BM77" s="21" t="s">
        <v>438</v>
      </c>
    </row>
    <row r="78" s="1" customFormat="1">
      <c r="B78" s="43"/>
      <c r="C78" s="71"/>
      <c r="D78" s="212" t="s">
        <v>139</v>
      </c>
      <c r="E78" s="71"/>
      <c r="F78" s="213" t="s">
        <v>439</v>
      </c>
      <c r="G78" s="71"/>
      <c r="H78" s="71"/>
      <c r="I78" s="186"/>
      <c r="J78" s="71"/>
      <c r="K78" s="71"/>
      <c r="L78" s="69"/>
      <c r="M78" s="214"/>
      <c r="N78" s="44"/>
      <c r="O78" s="44"/>
      <c r="P78" s="44"/>
      <c r="Q78" s="44"/>
      <c r="R78" s="44"/>
      <c r="S78" s="44"/>
      <c r="T78" s="92"/>
      <c r="AT78" s="21" t="s">
        <v>139</v>
      </c>
      <c r="AU78" s="21" t="s">
        <v>74</v>
      </c>
    </row>
    <row r="79" s="1" customFormat="1" ht="16.5" customHeight="1">
      <c r="B79" s="43"/>
      <c r="C79" s="200" t="s">
        <v>84</v>
      </c>
      <c r="D79" s="200" t="s">
        <v>131</v>
      </c>
      <c r="E79" s="201" t="s">
        <v>440</v>
      </c>
      <c r="F79" s="202" t="s">
        <v>441</v>
      </c>
      <c r="G79" s="203" t="s">
        <v>178</v>
      </c>
      <c r="H79" s="204">
        <v>16</v>
      </c>
      <c r="I79" s="205"/>
      <c r="J79" s="206">
        <f>ROUND(I79*H79,2)</f>
        <v>0</v>
      </c>
      <c r="K79" s="202" t="s">
        <v>437</v>
      </c>
      <c r="L79" s="69"/>
      <c r="M79" s="207" t="s">
        <v>21</v>
      </c>
      <c r="N79" s="208" t="s">
        <v>45</v>
      </c>
      <c r="O79" s="44"/>
      <c r="P79" s="209">
        <f>O79*H79</f>
        <v>0</v>
      </c>
      <c r="Q79" s="209">
        <v>0.00059999999999999995</v>
      </c>
      <c r="R79" s="209">
        <f>Q79*H79</f>
        <v>0.0095999999999999992</v>
      </c>
      <c r="S79" s="209">
        <v>0</v>
      </c>
      <c r="T79" s="210">
        <f>S79*H79</f>
        <v>0</v>
      </c>
      <c r="AR79" s="21" t="s">
        <v>136</v>
      </c>
      <c r="AT79" s="21" t="s">
        <v>131</v>
      </c>
      <c r="AU79" s="21" t="s">
        <v>74</v>
      </c>
      <c r="AY79" s="21" t="s">
        <v>137</v>
      </c>
      <c r="BE79" s="211">
        <f>IF(N79="základní",J79,0)</f>
        <v>0</v>
      </c>
      <c r="BF79" s="211">
        <f>IF(N79="snížená",J79,0)</f>
        <v>0</v>
      </c>
      <c r="BG79" s="211">
        <f>IF(N79="zákl. přenesená",J79,0)</f>
        <v>0</v>
      </c>
      <c r="BH79" s="211">
        <f>IF(N79="sníž. přenesená",J79,0)</f>
        <v>0</v>
      </c>
      <c r="BI79" s="211">
        <f>IF(N79="nulová",J79,0)</f>
        <v>0</v>
      </c>
      <c r="BJ79" s="21" t="s">
        <v>82</v>
      </c>
      <c r="BK79" s="211">
        <f>ROUND(I79*H79,2)</f>
        <v>0</v>
      </c>
      <c r="BL79" s="21" t="s">
        <v>136</v>
      </c>
      <c r="BM79" s="21" t="s">
        <v>442</v>
      </c>
    </row>
    <row r="80" s="1" customFormat="1">
      <c r="B80" s="43"/>
      <c r="C80" s="71"/>
      <c r="D80" s="212" t="s">
        <v>139</v>
      </c>
      <c r="E80" s="71"/>
      <c r="F80" s="213" t="s">
        <v>443</v>
      </c>
      <c r="G80" s="71"/>
      <c r="H80" s="71"/>
      <c r="I80" s="186"/>
      <c r="J80" s="71"/>
      <c r="K80" s="71"/>
      <c r="L80" s="69"/>
      <c r="M80" s="214"/>
      <c r="N80" s="44"/>
      <c r="O80" s="44"/>
      <c r="P80" s="44"/>
      <c r="Q80" s="44"/>
      <c r="R80" s="44"/>
      <c r="S80" s="44"/>
      <c r="T80" s="92"/>
      <c r="AT80" s="21" t="s">
        <v>139</v>
      </c>
      <c r="AU80" s="21" t="s">
        <v>74</v>
      </c>
    </row>
    <row r="81" s="1" customFormat="1" ht="16.5" customHeight="1">
      <c r="B81" s="43"/>
      <c r="C81" s="200" t="s">
        <v>149</v>
      </c>
      <c r="D81" s="200" t="s">
        <v>131</v>
      </c>
      <c r="E81" s="201" t="s">
        <v>444</v>
      </c>
      <c r="F81" s="202" t="s">
        <v>445</v>
      </c>
      <c r="G81" s="203" t="s">
        <v>178</v>
      </c>
      <c r="H81" s="204">
        <v>16</v>
      </c>
      <c r="I81" s="205"/>
      <c r="J81" s="206">
        <f>ROUND(I81*H81,2)</f>
        <v>0</v>
      </c>
      <c r="K81" s="202" t="s">
        <v>437</v>
      </c>
      <c r="L81" s="69"/>
      <c r="M81" s="207" t="s">
        <v>21</v>
      </c>
      <c r="N81" s="208" t="s">
        <v>45</v>
      </c>
      <c r="O81" s="44"/>
      <c r="P81" s="209">
        <f>O81*H81</f>
        <v>0</v>
      </c>
      <c r="Q81" s="209">
        <v>0.00036999999999999999</v>
      </c>
      <c r="R81" s="209">
        <f>Q81*H81</f>
        <v>0.0059199999999999999</v>
      </c>
      <c r="S81" s="209">
        <v>0.059999999999999998</v>
      </c>
      <c r="T81" s="210">
        <f>S81*H81</f>
        <v>0.95999999999999996</v>
      </c>
      <c r="AR81" s="21" t="s">
        <v>136</v>
      </c>
      <c r="AT81" s="21" t="s">
        <v>131</v>
      </c>
      <c r="AU81" s="21" t="s">
        <v>74</v>
      </c>
      <c r="AY81" s="21" t="s">
        <v>137</v>
      </c>
      <c r="BE81" s="211">
        <f>IF(N81="základní",J81,0)</f>
        <v>0</v>
      </c>
      <c r="BF81" s="211">
        <f>IF(N81="snížená",J81,0)</f>
        <v>0</v>
      </c>
      <c r="BG81" s="211">
        <f>IF(N81="zákl. přenesená",J81,0)</f>
        <v>0</v>
      </c>
      <c r="BH81" s="211">
        <f>IF(N81="sníž. přenesená",J81,0)</f>
        <v>0</v>
      </c>
      <c r="BI81" s="211">
        <f>IF(N81="nulová",J81,0)</f>
        <v>0</v>
      </c>
      <c r="BJ81" s="21" t="s">
        <v>82</v>
      </c>
      <c r="BK81" s="211">
        <f>ROUND(I81*H81,2)</f>
        <v>0</v>
      </c>
      <c r="BL81" s="21" t="s">
        <v>136</v>
      </c>
      <c r="BM81" s="21" t="s">
        <v>446</v>
      </c>
    </row>
    <row r="82" s="1" customFormat="1">
      <c r="B82" s="43"/>
      <c r="C82" s="71"/>
      <c r="D82" s="212" t="s">
        <v>139</v>
      </c>
      <c r="E82" s="71"/>
      <c r="F82" s="213" t="s">
        <v>447</v>
      </c>
      <c r="G82" s="71"/>
      <c r="H82" s="71"/>
      <c r="I82" s="186"/>
      <c r="J82" s="71"/>
      <c r="K82" s="71"/>
      <c r="L82" s="69"/>
      <c r="M82" s="214"/>
      <c r="N82" s="44"/>
      <c r="O82" s="44"/>
      <c r="P82" s="44"/>
      <c r="Q82" s="44"/>
      <c r="R82" s="44"/>
      <c r="S82" s="44"/>
      <c r="T82" s="92"/>
      <c r="AT82" s="21" t="s">
        <v>139</v>
      </c>
      <c r="AU82" s="21" t="s">
        <v>74</v>
      </c>
    </row>
    <row r="83" s="1" customFormat="1" ht="16.5" customHeight="1">
      <c r="B83" s="43"/>
      <c r="C83" s="200" t="s">
        <v>136</v>
      </c>
      <c r="D83" s="200" t="s">
        <v>131</v>
      </c>
      <c r="E83" s="201" t="s">
        <v>448</v>
      </c>
      <c r="F83" s="202" t="s">
        <v>449</v>
      </c>
      <c r="G83" s="203" t="s">
        <v>145</v>
      </c>
      <c r="H83" s="204">
        <v>2</v>
      </c>
      <c r="I83" s="205"/>
      <c r="J83" s="206">
        <f>ROUND(I83*H83,2)</f>
        <v>0</v>
      </c>
      <c r="K83" s="202" t="s">
        <v>437</v>
      </c>
      <c r="L83" s="69"/>
      <c r="M83" s="207" t="s">
        <v>21</v>
      </c>
      <c r="N83" s="208" t="s">
        <v>45</v>
      </c>
      <c r="O83" s="44"/>
      <c r="P83" s="209">
        <f>O83*H83</f>
        <v>0</v>
      </c>
      <c r="Q83" s="209">
        <v>0</v>
      </c>
      <c r="R83" s="209">
        <f>Q83*H83</f>
        <v>0</v>
      </c>
      <c r="S83" s="209">
        <v>0</v>
      </c>
      <c r="T83" s="210">
        <f>S83*H83</f>
        <v>0</v>
      </c>
      <c r="AR83" s="21" t="s">
        <v>136</v>
      </c>
      <c r="AT83" s="21" t="s">
        <v>131</v>
      </c>
      <c r="AU83" s="21" t="s">
        <v>74</v>
      </c>
      <c r="AY83" s="21" t="s">
        <v>137</v>
      </c>
      <c r="BE83" s="211">
        <f>IF(N83="základní",J83,0)</f>
        <v>0</v>
      </c>
      <c r="BF83" s="211">
        <f>IF(N83="snížená",J83,0)</f>
        <v>0</v>
      </c>
      <c r="BG83" s="211">
        <f>IF(N83="zákl. přenesená",J83,0)</f>
        <v>0</v>
      </c>
      <c r="BH83" s="211">
        <f>IF(N83="sníž. přenesená",J83,0)</f>
        <v>0</v>
      </c>
      <c r="BI83" s="211">
        <f>IF(N83="nulová",J83,0)</f>
        <v>0</v>
      </c>
      <c r="BJ83" s="21" t="s">
        <v>82</v>
      </c>
      <c r="BK83" s="211">
        <f>ROUND(I83*H83,2)</f>
        <v>0</v>
      </c>
      <c r="BL83" s="21" t="s">
        <v>136</v>
      </c>
      <c r="BM83" s="21" t="s">
        <v>450</v>
      </c>
    </row>
    <row r="84" s="1" customFormat="1">
      <c r="B84" s="43"/>
      <c r="C84" s="71"/>
      <c r="D84" s="212" t="s">
        <v>139</v>
      </c>
      <c r="E84" s="71"/>
      <c r="F84" s="213" t="s">
        <v>451</v>
      </c>
      <c r="G84" s="71"/>
      <c r="H84" s="71"/>
      <c r="I84" s="186"/>
      <c r="J84" s="71"/>
      <c r="K84" s="71"/>
      <c r="L84" s="69"/>
      <c r="M84" s="214"/>
      <c r="N84" s="44"/>
      <c r="O84" s="44"/>
      <c r="P84" s="44"/>
      <c r="Q84" s="44"/>
      <c r="R84" s="44"/>
      <c r="S84" s="44"/>
      <c r="T84" s="92"/>
      <c r="AT84" s="21" t="s">
        <v>139</v>
      </c>
      <c r="AU84" s="21" t="s">
        <v>74</v>
      </c>
    </row>
    <row r="85" s="1" customFormat="1" ht="16.5" customHeight="1">
      <c r="B85" s="43"/>
      <c r="C85" s="200" t="s">
        <v>167</v>
      </c>
      <c r="D85" s="200" t="s">
        <v>131</v>
      </c>
      <c r="E85" s="201" t="s">
        <v>452</v>
      </c>
      <c r="F85" s="202" t="s">
        <v>453</v>
      </c>
      <c r="G85" s="203" t="s">
        <v>145</v>
      </c>
      <c r="H85" s="204">
        <v>2</v>
      </c>
      <c r="I85" s="205"/>
      <c r="J85" s="206">
        <f>ROUND(I85*H85,2)</f>
        <v>0</v>
      </c>
      <c r="K85" s="202" t="s">
        <v>437</v>
      </c>
      <c r="L85" s="69"/>
      <c r="M85" s="207" t="s">
        <v>21</v>
      </c>
      <c r="N85" s="208" t="s">
        <v>45</v>
      </c>
      <c r="O85" s="44"/>
      <c r="P85" s="209">
        <f>O85*H85</f>
        <v>0</v>
      </c>
      <c r="Q85" s="209">
        <v>0</v>
      </c>
      <c r="R85" s="209">
        <f>Q85*H85</f>
        <v>0</v>
      </c>
      <c r="S85" s="209">
        <v>0</v>
      </c>
      <c r="T85" s="210">
        <f>S85*H85</f>
        <v>0</v>
      </c>
      <c r="AR85" s="21" t="s">
        <v>136</v>
      </c>
      <c r="AT85" s="21" t="s">
        <v>131</v>
      </c>
      <c r="AU85" s="21" t="s">
        <v>74</v>
      </c>
      <c r="AY85" s="21" t="s">
        <v>137</v>
      </c>
      <c r="BE85" s="211">
        <f>IF(N85="základní",J85,0)</f>
        <v>0</v>
      </c>
      <c r="BF85" s="211">
        <f>IF(N85="snížená",J85,0)</f>
        <v>0</v>
      </c>
      <c r="BG85" s="211">
        <f>IF(N85="zákl. přenesená",J85,0)</f>
        <v>0</v>
      </c>
      <c r="BH85" s="211">
        <f>IF(N85="sníž. přenesená",J85,0)</f>
        <v>0</v>
      </c>
      <c r="BI85" s="211">
        <f>IF(N85="nulová",J85,0)</f>
        <v>0</v>
      </c>
      <c r="BJ85" s="21" t="s">
        <v>82</v>
      </c>
      <c r="BK85" s="211">
        <f>ROUND(I85*H85,2)</f>
        <v>0</v>
      </c>
      <c r="BL85" s="21" t="s">
        <v>136</v>
      </c>
      <c r="BM85" s="21" t="s">
        <v>454</v>
      </c>
    </row>
    <row r="86" s="1" customFormat="1">
      <c r="B86" s="43"/>
      <c r="C86" s="71"/>
      <c r="D86" s="212" t="s">
        <v>139</v>
      </c>
      <c r="E86" s="71"/>
      <c r="F86" s="213" t="s">
        <v>455</v>
      </c>
      <c r="G86" s="71"/>
      <c r="H86" s="71"/>
      <c r="I86" s="186"/>
      <c r="J86" s="71"/>
      <c r="K86" s="71"/>
      <c r="L86" s="69"/>
      <c r="M86" s="214"/>
      <c r="N86" s="44"/>
      <c r="O86" s="44"/>
      <c r="P86" s="44"/>
      <c r="Q86" s="44"/>
      <c r="R86" s="44"/>
      <c r="S86" s="44"/>
      <c r="T86" s="92"/>
      <c r="AT86" s="21" t="s">
        <v>139</v>
      </c>
      <c r="AU86" s="21" t="s">
        <v>74</v>
      </c>
    </row>
    <row r="87" s="1" customFormat="1" ht="16.5" customHeight="1">
      <c r="B87" s="43"/>
      <c r="C87" s="248" t="s">
        <v>175</v>
      </c>
      <c r="D87" s="248" t="s">
        <v>321</v>
      </c>
      <c r="E87" s="249" t="s">
        <v>456</v>
      </c>
      <c r="F87" s="250" t="s">
        <v>457</v>
      </c>
      <c r="G87" s="251" t="s">
        <v>145</v>
      </c>
      <c r="H87" s="252">
        <v>4</v>
      </c>
      <c r="I87" s="253"/>
      <c r="J87" s="254">
        <f>ROUND(I87*H87,2)</f>
        <v>0</v>
      </c>
      <c r="K87" s="250" t="s">
        <v>21</v>
      </c>
      <c r="L87" s="255"/>
      <c r="M87" s="256" t="s">
        <v>21</v>
      </c>
      <c r="N87" s="257" t="s">
        <v>45</v>
      </c>
      <c r="O87" s="44"/>
      <c r="P87" s="209">
        <f>O87*H87</f>
        <v>0</v>
      </c>
      <c r="Q87" s="209">
        <v>1</v>
      </c>
      <c r="R87" s="209">
        <f>Q87*H87</f>
        <v>4</v>
      </c>
      <c r="S87" s="209">
        <v>0</v>
      </c>
      <c r="T87" s="210">
        <f>S87*H87</f>
        <v>0</v>
      </c>
      <c r="AR87" s="21" t="s">
        <v>189</v>
      </c>
      <c r="AT87" s="21" t="s">
        <v>321</v>
      </c>
      <c r="AU87" s="21" t="s">
        <v>74</v>
      </c>
      <c r="AY87" s="21" t="s">
        <v>137</v>
      </c>
      <c r="BE87" s="211">
        <f>IF(N87="základní",J87,0)</f>
        <v>0</v>
      </c>
      <c r="BF87" s="211">
        <f>IF(N87="snížená",J87,0)</f>
        <v>0</v>
      </c>
      <c r="BG87" s="211">
        <f>IF(N87="zákl. přenesená",J87,0)</f>
        <v>0</v>
      </c>
      <c r="BH87" s="211">
        <f>IF(N87="sníž. přenesená",J87,0)</f>
        <v>0</v>
      </c>
      <c r="BI87" s="211">
        <f>IF(N87="nulová",J87,0)</f>
        <v>0</v>
      </c>
      <c r="BJ87" s="21" t="s">
        <v>82</v>
      </c>
      <c r="BK87" s="211">
        <f>ROUND(I87*H87,2)</f>
        <v>0</v>
      </c>
      <c r="BL87" s="21" t="s">
        <v>189</v>
      </c>
      <c r="BM87" s="21" t="s">
        <v>458</v>
      </c>
    </row>
    <row r="88" s="1" customFormat="1">
      <c r="B88" s="43"/>
      <c r="C88" s="71"/>
      <c r="D88" s="212" t="s">
        <v>139</v>
      </c>
      <c r="E88" s="71"/>
      <c r="F88" s="213" t="s">
        <v>459</v>
      </c>
      <c r="G88" s="71"/>
      <c r="H88" s="71"/>
      <c r="I88" s="186"/>
      <c r="J88" s="71"/>
      <c r="K88" s="71"/>
      <c r="L88" s="69"/>
      <c r="M88" s="214"/>
      <c r="N88" s="44"/>
      <c r="O88" s="44"/>
      <c r="P88" s="44"/>
      <c r="Q88" s="44"/>
      <c r="R88" s="44"/>
      <c r="S88" s="44"/>
      <c r="T88" s="92"/>
      <c r="AT88" s="21" t="s">
        <v>139</v>
      </c>
      <c r="AU88" s="21" t="s">
        <v>74</v>
      </c>
    </row>
    <row r="89" s="1" customFormat="1" ht="16.5" customHeight="1">
      <c r="B89" s="43"/>
      <c r="C89" s="248" t="s">
        <v>185</v>
      </c>
      <c r="D89" s="248" t="s">
        <v>321</v>
      </c>
      <c r="E89" s="249" t="s">
        <v>460</v>
      </c>
      <c r="F89" s="250" t="s">
        <v>461</v>
      </c>
      <c r="G89" s="251" t="s">
        <v>462</v>
      </c>
      <c r="H89" s="252">
        <v>16</v>
      </c>
      <c r="I89" s="253"/>
      <c r="J89" s="254">
        <f>ROUND(I89*H89,2)</f>
        <v>0</v>
      </c>
      <c r="K89" s="250" t="s">
        <v>21</v>
      </c>
      <c r="L89" s="255"/>
      <c r="M89" s="256" t="s">
        <v>21</v>
      </c>
      <c r="N89" s="257" t="s">
        <v>45</v>
      </c>
      <c r="O89" s="44"/>
      <c r="P89" s="209">
        <f>O89*H89</f>
        <v>0</v>
      </c>
      <c r="Q89" s="209">
        <v>1</v>
      </c>
      <c r="R89" s="209">
        <f>Q89*H89</f>
        <v>16</v>
      </c>
      <c r="S89" s="209">
        <v>0</v>
      </c>
      <c r="T89" s="210">
        <f>S89*H89</f>
        <v>0</v>
      </c>
      <c r="AR89" s="21" t="s">
        <v>189</v>
      </c>
      <c r="AT89" s="21" t="s">
        <v>321</v>
      </c>
      <c r="AU89" s="21" t="s">
        <v>74</v>
      </c>
      <c r="AY89" s="21" t="s">
        <v>137</v>
      </c>
      <c r="BE89" s="211">
        <f>IF(N89="základní",J89,0)</f>
        <v>0</v>
      </c>
      <c r="BF89" s="211">
        <f>IF(N89="snížená",J89,0)</f>
        <v>0</v>
      </c>
      <c r="BG89" s="211">
        <f>IF(N89="zákl. přenesená",J89,0)</f>
        <v>0</v>
      </c>
      <c r="BH89" s="211">
        <f>IF(N89="sníž. přenesená",J89,0)</f>
        <v>0</v>
      </c>
      <c r="BI89" s="211">
        <f>IF(N89="nulová",J89,0)</f>
        <v>0</v>
      </c>
      <c r="BJ89" s="21" t="s">
        <v>82</v>
      </c>
      <c r="BK89" s="211">
        <f>ROUND(I89*H89,2)</f>
        <v>0</v>
      </c>
      <c r="BL89" s="21" t="s">
        <v>189</v>
      </c>
      <c r="BM89" s="21" t="s">
        <v>463</v>
      </c>
    </row>
    <row r="90" s="1" customFormat="1">
      <c r="B90" s="43"/>
      <c r="C90" s="71"/>
      <c r="D90" s="212" t="s">
        <v>139</v>
      </c>
      <c r="E90" s="71"/>
      <c r="F90" s="213" t="s">
        <v>459</v>
      </c>
      <c r="G90" s="71"/>
      <c r="H90" s="71"/>
      <c r="I90" s="186"/>
      <c r="J90" s="71"/>
      <c r="K90" s="71"/>
      <c r="L90" s="69"/>
      <c r="M90" s="214"/>
      <c r="N90" s="44"/>
      <c r="O90" s="44"/>
      <c r="P90" s="44"/>
      <c r="Q90" s="44"/>
      <c r="R90" s="44"/>
      <c r="S90" s="44"/>
      <c r="T90" s="92"/>
      <c r="AT90" s="21" t="s">
        <v>139</v>
      </c>
      <c r="AU90" s="21" t="s">
        <v>74</v>
      </c>
    </row>
    <row r="91" s="1" customFormat="1" ht="16.5" customHeight="1">
      <c r="B91" s="43"/>
      <c r="C91" s="200" t="s">
        <v>194</v>
      </c>
      <c r="D91" s="200" t="s">
        <v>131</v>
      </c>
      <c r="E91" s="201" t="s">
        <v>464</v>
      </c>
      <c r="F91" s="202" t="s">
        <v>465</v>
      </c>
      <c r="G91" s="203" t="s">
        <v>462</v>
      </c>
      <c r="H91" s="204">
        <v>250.56</v>
      </c>
      <c r="I91" s="205"/>
      <c r="J91" s="206">
        <f>ROUND(I91*H91,2)</f>
        <v>0</v>
      </c>
      <c r="K91" s="202" t="s">
        <v>437</v>
      </c>
      <c r="L91" s="69"/>
      <c r="M91" s="207" t="s">
        <v>21</v>
      </c>
      <c r="N91" s="208" t="s">
        <v>45</v>
      </c>
      <c r="O91" s="44"/>
      <c r="P91" s="209">
        <f>O91*H91</f>
        <v>0</v>
      </c>
      <c r="Q91" s="209">
        <v>0</v>
      </c>
      <c r="R91" s="209">
        <f>Q91*H91</f>
        <v>0</v>
      </c>
      <c r="S91" s="209">
        <v>0</v>
      </c>
      <c r="T91" s="210">
        <f>S91*H91</f>
        <v>0</v>
      </c>
      <c r="AR91" s="21" t="s">
        <v>136</v>
      </c>
      <c r="AT91" s="21" t="s">
        <v>131</v>
      </c>
      <c r="AU91" s="21" t="s">
        <v>74</v>
      </c>
      <c r="AY91" s="21" t="s">
        <v>137</v>
      </c>
      <c r="BE91" s="211">
        <f>IF(N91="základní",J91,0)</f>
        <v>0</v>
      </c>
      <c r="BF91" s="211">
        <f>IF(N91="snížená",J91,0)</f>
        <v>0</v>
      </c>
      <c r="BG91" s="211">
        <f>IF(N91="zákl. přenesená",J91,0)</f>
        <v>0</v>
      </c>
      <c r="BH91" s="211">
        <f>IF(N91="sníž. přenesená",J91,0)</f>
        <v>0</v>
      </c>
      <c r="BI91" s="211">
        <f>IF(N91="nulová",J91,0)</f>
        <v>0</v>
      </c>
      <c r="BJ91" s="21" t="s">
        <v>82</v>
      </c>
      <c r="BK91" s="211">
        <f>ROUND(I91*H91,2)</f>
        <v>0</v>
      </c>
      <c r="BL91" s="21" t="s">
        <v>136</v>
      </c>
      <c r="BM91" s="21" t="s">
        <v>466</v>
      </c>
    </row>
    <row r="92" s="1" customFormat="1">
      <c r="B92" s="43"/>
      <c r="C92" s="71"/>
      <c r="D92" s="212" t="s">
        <v>139</v>
      </c>
      <c r="E92" s="71"/>
      <c r="F92" s="213" t="s">
        <v>467</v>
      </c>
      <c r="G92" s="71"/>
      <c r="H92" s="71"/>
      <c r="I92" s="186"/>
      <c r="J92" s="71"/>
      <c r="K92" s="71"/>
      <c r="L92" s="69"/>
      <c r="M92" s="214"/>
      <c r="N92" s="44"/>
      <c r="O92" s="44"/>
      <c r="P92" s="44"/>
      <c r="Q92" s="44"/>
      <c r="R92" s="44"/>
      <c r="S92" s="44"/>
      <c r="T92" s="92"/>
      <c r="AT92" s="21" t="s">
        <v>139</v>
      </c>
      <c r="AU92" s="21" t="s">
        <v>74</v>
      </c>
    </row>
    <row r="93" s="9" customFormat="1">
      <c r="B93" s="216"/>
      <c r="C93" s="217"/>
      <c r="D93" s="212" t="s">
        <v>156</v>
      </c>
      <c r="E93" s="218" t="s">
        <v>21</v>
      </c>
      <c r="F93" s="219" t="s">
        <v>468</v>
      </c>
      <c r="G93" s="217"/>
      <c r="H93" s="220">
        <v>120.95999999999999</v>
      </c>
      <c r="I93" s="221"/>
      <c r="J93" s="217"/>
      <c r="K93" s="217"/>
      <c r="L93" s="222"/>
      <c r="M93" s="223"/>
      <c r="N93" s="224"/>
      <c r="O93" s="224"/>
      <c r="P93" s="224"/>
      <c r="Q93" s="224"/>
      <c r="R93" s="224"/>
      <c r="S93" s="224"/>
      <c r="T93" s="225"/>
      <c r="AT93" s="226" t="s">
        <v>156</v>
      </c>
      <c r="AU93" s="226" t="s">
        <v>74</v>
      </c>
      <c r="AV93" s="9" t="s">
        <v>84</v>
      </c>
      <c r="AW93" s="9" t="s">
        <v>38</v>
      </c>
      <c r="AX93" s="9" t="s">
        <v>74</v>
      </c>
      <c r="AY93" s="226" t="s">
        <v>137</v>
      </c>
    </row>
    <row r="94" s="9" customFormat="1">
      <c r="B94" s="216"/>
      <c r="C94" s="217"/>
      <c r="D94" s="212" t="s">
        <v>156</v>
      </c>
      <c r="E94" s="218" t="s">
        <v>21</v>
      </c>
      <c r="F94" s="219" t="s">
        <v>469</v>
      </c>
      <c r="G94" s="217"/>
      <c r="H94" s="220">
        <v>129.59999999999999</v>
      </c>
      <c r="I94" s="221"/>
      <c r="J94" s="217"/>
      <c r="K94" s="217"/>
      <c r="L94" s="222"/>
      <c r="M94" s="223"/>
      <c r="N94" s="224"/>
      <c r="O94" s="224"/>
      <c r="P94" s="224"/>
      <c r="Q94" s="224"/>
      <c r="R94" s="224"/>
      <c r="S94" s="224"/>
      <c r="T94" s="225"/>
      <c r="AT94" s="226" t="s">
        <v>156</v>
      </c>
      <c r="AU94" s="226" t="s">
        <v>74</v>
      </c>
      <c r="AV94" s="9" t="s">
        <v>84</v>
      </c>
      <c r="AW94" s="9" t="s">
        <v>38</v>
      </c>
      <c r="AX94" s="9" t="s">
        <v>74</v>
      </c>
      <c r="AY94" s="226" t="s">
        <v>137</v>
      </c>
    </row>
    <row r="95" s="11" customFormat="1">
      <c r="B95" s="237"/>
      <c r="C95" s="238"/>
      <c r="D95" s="212" t="s">
        <v>156</v>
      </c>
      <c r="E95" s="239" t="s">
        <v>21</v>
      </c>
      <c r="F95" s="240" t="s">
        <v>160</v>
      </c>
      <c r="G95" s="238"/>
      <c r="H95" s="241">
        <v>250.56</v>
      </c>
      <c r="I95" s="242"/>
      <c r="J95" s="238"/>
      <c r="K95" s="238"/>
      <c r="L95" s="243"/>
      <c r="M95" s="244"/>
      <c r="N95" s="245"/>
      <c r="O95" s="245"/>
      <c r="P95" s="245"/>
      <c r="Q95" s="245"/>
      <c r="R95" s="245"/>
      <c r="S95" s="245"/>
      <c r="T95" s="246"/>
      <c r="AT95" s="247" t="s">
        <v>156</v>
      </c>
      <c r="AU95" s="247" t="s">
        <v>74</v>
      </c>
      <c r="AV95" s="11" t="s">
        <v>136</v>
      </c>
      <c r="AW95" s="11" t="s">
        <v>38</v>
      </c>
      <c r="AX95" s="11" t="s">
        <v>82</v>
      </c>
      <c r="AY95" s="247" t="s">
        <v>137</v>
      </c>
    </row>
    <row r="96" s="1" customFormat="1" ht="16.5" customHeight="1">
      <c r="B96" s="43"/>
      <c r="C96" s="248" t="s">
        <v>201</v>
      </c>
      <c r="D96" s="248" t="s">
        <v>321</v>
      </c>
      <c r="E96" s="249" t="s">
        <v>470</v>
      </c>
      <c r="F96" s="250" t="s">
        <v>471</v>
      </c>
      <c r="G96" s="251" t="s">
        <v>462</v>
      </c>
      <c r="H96" s="252">
        <v>250.56</v>
      </c>
      <c r="I96" s="253"/>
      <c r="J96" s="254">
        <f>ROUND(I96*H96,2)</f>
        <v>0</v>
      </c>
      <c r="K96" s="250" t="s">
        <v>21</v>
      </c>
      <c r="L96" s="255"/>
      <c r="M96" s="256" t="s">
        <v>21</v>
      </c>
      <c r="N96" s="257" t="s">
        <v>45</v>
      </c>
      <c r="O96" s="44"/>
      <c r="P96" s="209">
        <f>O96*H96</f>
        <v>0</v>
      </c>
      <c r="Q96" s="209">
        <v>1</v>
      </c>
      <c r="R96" s="209">
        <f>Q96*H96</f>
        <v>250.56</v>
      </c>
      <c r="S96" s="209">
        <v>0</v>
      </c>
      <c r="T96" s="210">
        <f>S96*H96</f>
        <v>0</v>
      </c>
      <c r="AR96" s="21" t="s">
        <v>189</v>
      </c>
      <c r="AT96" s="21" t="s">
        <v>321</v>
      </c>
      <c r="AU96" s="21" t="s">
        <v>74</v>
      </c>
      <c r="AY96" s="21" t="s">
        <v>137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21" t="s">
        <v>82</v>
      </c>
      <c r="BK96" s="211">
        <f>ROUND(I96*H96,2)</f>
        <v>0</v>
      </c>
      <c r="BL96" s="21" t="s">
        <v>189</v>
      </c>
      <c r="BM96" s="21" t="s">
        <v>472</v>
      </c>
    </row>
    <row r="97" s="1" customFormat="1">
      <c r="B97" s="43"/>
      <c r="C97" s="71"/>
      <c r="D97" s="212" t="s">
        <v>139</v>
      </c>
      <c r="E97" s="71"/>
      <c r="F97" s="213" t="s">
        <v>459</v>
      </c>
      <c r="G97" s="71"/>
      <c r="H97" s="71"/>
      <c r="I97" s="186"/>
      <c r="J97" s="71"/>
      <c r="K97" s="71"/>
      <c r="L97" s="69"/>
      <c r="M97" s="214"/>
      <c r="N97" s="44"/>
      <c r="O97" s="44"/>
      <c r="P97" s="44"/>
      <c r="Q97" s="44"/>
      <c r="R97" s="44"/>
      <c r="S97" s="44"/>
      <c r="T97" s="92"/>
      <c r="AT97" s="21" t="s">
        <v>139</v>
      </c>
      <c r="AU97" s="21" t="s">
        <v>74</v>
      </c>
    </row>
    <row r="98" s="9" customFormat="1">
      <c r="B98" s="216"/>
      <c r="C98" s="217"/>
      <c r="D98" s="212" t="s">
        <v>156</v>
      </c>
      <c r="E98" s="218" t="s">
        <v>21</v>
      </c>
      <c r="F98" s="219" t="s">
        <v>468</v>
      </c>
      <c r="G98" s="217"/>
      <c r="H98" s="220">
        <v>120.95999999999999</v>
      </c>
      <c r="I98" s="221"/>
      <c r="J98" s="217"/>
      <c r="K98" s="217"/>
      <c r="L98" s="222"/>
      <c r="M98" s="223"/>
      <c r="N98" s="224"/>
      <c r="O98" s="224"/>
      <c r="P98" s="224"/>
      <c r="Q98" s="224"/>
      <c r="R98" s="224"/>
      <c r="S98" s="224"/>
      <c r="T98" s="225"/>
      <c r="AT98" s="226" t="s">
        <v>156</v>
      </c>
      <c r="AU98" s="226" t="s">
        <v>74</v>
      </c>
      <c r="AV98" s="9" t="s">
        <v>84</v>
      </c>
      <c r="AW98" s="9" t="s">
        <v>38</v>
      </c>
      <c r="AX98" s="9" t="s">
        <v>74</v>
      </c>
      <c r="AY98" s="226" t="s">
        <v>137</v>
      </c>
    </row>
    <row r="99" s="9" customFormat="1">
      <c r="B99" s="216"/>
      <c r="C99" s="217"/>
      <c r="D99" s="212" t="s">
        <v>156</v>
      </c>
      <c r="E99" s="218" t="s">
        <v>21</v>
      </c>
      <c r="F99" s="219" t="s">
        <v>469</v>
      </c>
      <c r="G99" s="217"/>
      <c r="H99" s="220">
        <v>129.59999999999999</v>
      </c>
      <c r="I99" s="221"/>
      <c r="J99" s="217"/>
      <c r="K99" s="217"/>
      <c r="L99" s="222"/>
      <c r="M99" s="223"/>
      <c r="N99" s="224"/>
      <c r="O99" s="224"/>
      <c r="P99" s="224"/>
      <c r="Q99" s="224"/>
      <c r="R99" s="224"/>
      <c r="S99" s="224"/>
      <c r="T99" s="225"/>
      <c r="AT99" s="226" t="s">
        <v>156</v>
      </c>
      <c r="AU99" s="226" t="s">
        <v>74</v>
      </c>
      <c r="AV99" s="9" t="s">
        <v>84</v>
      </c>
      <c r="AW99" s="9" t="s">
        <v>38</v>
      </c>
      <c r="AX99" s="9" t="s">
        <v>74</v>
      </c>
      <c r="AY99" s="226" t="s">
        <v>137</v>
      </c>
    </row>
    <row r="100" s="11" customFormat="1">
      <c r="B100" s="237"/>
      <c r="C100" s="238"/>
      <c r="D100" s="212" t="s">
        <v>156</v>
      </c>
      <c r="E100" s="239" t="s">
        <v>21</v>
      </c>
      <c r="F100" s="240" t="s">
        <v>160</v>
      </c>
      <c r="G100" s="238"/>
      <c r="H100" s="241">
        <v>250.56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AT100" s="247" t="s">
        <v>156</v>
      </c>
      <c r="AU100" s="247" t="s">
        <v>74</v>
      </c>
      <c r="AV100" s="11" t="s">
        <v>136</v>
      </c>
      <c r="AW100" s="11" t="s">
        <v>38</v>
      </c>
      <c r="AX100" s="11" t="s">
        <v>82</v>
      </c>
      <c r="AY100" s="247" t="s">
        <v>137</v>
      </c>
    </row>
    <row r="101" s="1" customFormat="1" ht="16.5" customHeight="1">
      <c r="B101" s="43"/>
      <c r="C101" s="200" t="s">
        <v>206</v>
      </c>
      <c r="D101" s="200" t="s">
        <v>131</v>
      </c>
      <c r="E101" s="201" t="s">
        <v>473</v>
      </c>
      <c r="F101" s="202" t="s">
        <v>474</v>
      </c>
      <c r="G101" s="203" t="s">
        <v>188</v>
      </c>
      <c r="H101" s="204">
        <v>80</v>
      </c>
      <c r="I101" s="205"/>
      <c r="J101" s="206">
        <f>ROUND(I101*H101,2)</f>
        <v>0</v>
      </c>
      <c r="K101" s="202" t="s">
        <v>437</v>
      </c>
      <c r="L101" s="69"/>
      <c r="M101" s="207" t="s">
        <v>21</v>
      </c>
      <c r="N101" s="208" t="s">
        <v>45</v>
      </c>
      <c r="O101" s="44"/>
      <c r="P101" s="209">
        <f>O101*H101</f>
        <v>0</v>
      </c>
      <c r="Q101" s="209">
        <v>0</v>
      </c>
      <c r="R101" s="209">
        <f>Q101*H101</f>
        <v>0</v>
      </c>
      <c r="S101" s="209">
        <v>0</v>
      </c>
      <c r="T101" s="210">
        <f>S101*H101</f>
        <v>0</v>
      </c>
      <c r="AR101" s="21" t="s">
        <v>136</v>
      </c>
      <c r="AT101" s="21" t="s">
        <v>131</v>
      </c>
      <c r="AU101" s="21" t="s">
        <v>74</v>
      </c>
      <c r="AY101" s="21" t="s">
        <v>137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21" t="s">
        <v>82</v>
      </c>
      <c r="BK101" s="211">
        <f>ROUND(I101*H101,2)</f>
        <v>0</v>
      </c>
      <c r="BL101" s="21" t="s">
        <v>136</v>
      </c>
      <c r="BM101" s="21" t="s">
        <v>475</v>
      </c>
    </row>
    <row r="102" s="1" customFormat="1">
      <c r="B102" s="43"/>
      <c r="C102" s="71"/>
      <c r="D102" s="212" t="s">
        <v>139</v>
      </c>
      <c r="E102" s="71"/>
      <c r="F102" s="213" t="s">
        <v>476</v>
      </c>
      <c r="G102" s="71"/>
      <c r="H102" s="71"/>
      <c r="I102" s="186"/>
      <c r="J102" s="71"/>
      <c r="K102" s="71"/>
      <c r="L102" s="69"/>
      <c r="M102" s="214"/>
      <c r="N102" s="44"/>
      <c r="O102" s="44"/>
      <c r="P102" s="44"/>
      <c r="Q102" s="44"/>
      <c r="R102" s="44"/>
      <c r="S102" s="44"/>
      <c r="T102" s="92"/>
      <c r="AT102" s="21" t="s">
        <v>139</v>
      </c>
      <c r="AU102" s="21" t="s">
        <v>74</v>
      </c>
    </row>
    <row r="103" s="1" customFormat="1" ht="25.5" customHeight="1">
      <c r="B103" s="43"/>
      <c r="C103" s="200" t="s">
        <v>212</v>
      </c>
      <c r="D103" s="200" t="s">
        <v>131</v>
      </c>
      <c r="E103" s="201" t="s">
        <v>477</v>
      </c>
      <c r="F103" s="202" t="s">
        <v>478</v>
      </c>
      <c r="G103" s="203" t="s">
        <v>178</v>
      </c>
      <c r="H103" s="204">
        <v>4.8879999999999999</v>
      </c>
      <c r="I103" s="205"/>
      <c r="J103" s="206">
        <f>ROUND(I103*H103,2)</f>
        <v>0</v>
      </c>
      <c r="K103" s="202" t="s">
        <v>437</v>
      </c>
      <c r="L103" s="69"/>
      <c r="M103" s="207" t="s">
        <v>21</v>
      </c>
      <c r="N103" s="208" t="s">
        <v>45</v>
      </c>
      <c r="O103" s="44"/>
      <c r="P103" s="209">
        <f>O103*H103</f>
        <v>0</v>
      </c>
      <c r="Q103" s="209">
        <v>0.12881000000000001</v>
      </c>
      <c r="R103" s="209">
        <f>Q103*H103</f>
        <v>0.62962328000000001</v>
      </c>
      <c r="S103" s="209">
        <v>0.13800000000000001</v>
      </c>
      <c r="T103" s="210">
        <f>S103*H103</f>
        <v>0.67454400000000003</v>
      </c>
      <c r="AR103" s="21" t="s">
        <v>136</v>
      </c>
      <c r="AT103" s="21" t="s">
        <v>131</v>
      </c>
      <c r="AU103" s="21" t="s">
        <v>74</v>
      </c>
      <c r="AY103" s="21" t="s">
        <v>137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21" t="s">
        <v>82</v>
      </c>
      <c r="BK103" s="211">
        <f>ROUND(I103*H103,2)</f>
        <v>0</v>
      </c>
      <c r="BL103" s="21" t="s">
        <v>136</v>
      </c>
      <c r="BM103" s="21" t="s">
        <v>479</v>
      </c>
    </row>
    <row r="104" s="1" customFormat="1">
      <c r="B104" s="43"/>
      <c r="C104" s="71"/>
      <c r="D104" s="212" t="s">
        <v>139</v>
      </c>
      <c r="E104" s="71"/>
      <c r="F104" s="213" t="s">
        <v>480</v>
      </c>
      <c r="G104" s="71"/>
      <c r="H104" s="71"/>
      <c r="I104" s="186"/>
      <c r="J104" s="71"/>
      <c r="K104" s="71"/>
      <c r="L104" s="69"/>
      <c r="M104" s="214"/>
      <c r="N104" s="44"/>
      <c r="O104" s="44"/>
      <c r="P104" s="44"/>
      <c r="Q104" s="44"/>
      <c r="R104" s="44"/>
      <c r="S104" s="44"/>
      <c r="T104" s="92"/>
      <c r="AT104" s="21" t="s">
        <v>139</v>
      </c>
      <c r="AU104" s="21" t="s">
        <v>74</v>
      </c>
    </row>
    <row r="105" s="9" customFormat="1">
      <c r="B105" s="216"/>
      <c r="C105" s="217"/>
      <c r="D105" s="212" t="s">
        <v>156</v>
      </c>
      <c r="E105" s="218" t="s">
        <v>21</v>
      </c>
      <c r="F105" s="219" t="s">
        <v>481</v>
      </c>
      <c r="G105" s="217"/>
      <c r="H105" s="220">
        <v>1.008</v>
      </c>
      <c r="I105" s="221"/>
      <c r="J105" s="217"/>
      <c r="K105" s="217"/>
      <c r="L105" s="222"/>
      <c r="M105" s="223"/>
      <c r="N105" s="224"/>
      <c r="O105" s="224"/>
      <c r="P105" s="224"/>
      <c r="Q105" s="224"/>
      <c r="R105" s="224"/>
      <c r="S105" s="224"/>
      <c r="T105" s="225"/>
      <c r="AT105" s="226" t="s">
        <v>156</v>
      </c>
      <c r="AU105" s="226" t="s">
        <v>74</v>
      </c>
      <c r="AV105" s="9" t="s">
        <v>84</v>
      </c>
      <c r="AW105" s="9" t="s">
        <v>38</v>
      </c>
      <c r="AX105" s="9" t="s">
        <v>74</v>
      </c>
      <c r="AY105" s="226" t="s">
        <v>137</v>
      </c>
    </row>
    <row r="106" s="9" customFormat="1">
      <c r="B106" s="216"/>
      <c r="C106" s="217"/>
      <c r="D106" s="212" t="s">
        <v>156</v>
      </c>
      <c r="E106" s="218" t="s">
        <v>21</v>
      </c>
      <c r="F106" s="219" t="s">
        <v>482</v>
      </c>
      <c r="G106" s="217"/>
      <c r="H106" s="220">
        <v>1.0800000000000001</v>
      </c>
      <c r="I106" s="221"/>
      <c r="J106" s="217"/>
      <c r="K106" s="217"/>
      <c r="L106" s="222"/>
      <c r="M106" s="223"/>
      <c r="N106" s="224"/>
      <c r="O106" s="224"/>
      <c r="P106" s="224"/>
      <c r="Q106" s="224"/>
      <c r="R106" s="224"/>
      <c r="S106" s="224"/>
      <c r="T106" s="225"/>
      <c r="AT106" s="226" t="s">
        <v>156</v>
      </c>
      <c r="AU106" s="226" t="s">
        <v>74</v>
      </c>
      <c r="AV106" s="9" t="s">
        <v>84</v>
      </c>
      <c r="AW106" s="9" t="s">
        <v>38</v>
      </c>
      <c r="AX106" s="9" t="s">
        <v>74</v>
      </c>
      <c r="AY106" s="226" t="s">
        <v>137</v>
      </c>
    </row>
    <row r="107" s="9" customFormat="1">
      <c r="B107" s="216"/>
      <c r="C107" s="217"/>
      <c r="D107" s="212" t="s">
        <v>156</v>
      </c>
      <c r="E107" s="218" t="s">
        <v>21</v>
      </c>
      <c r="F107" s="219" t="s">
        <v>483</v>
      </c>
      <c r="G107" s="217"/>
      <c r="H107" s="220">
        <v>2.7999999999999998</v>
      </c>
      <c r="I107" s="221"/>
      <c r="J107" s="217"/>
      <c r="K107" s="217"/>
      <c r="L107" s="222"/>
      <c r="M107" s="223"/>
      <c r="N107" s="224"/>
      <c r="O107" s="224"/>
      <c r="P107" s="224"/>
      <c r="Q107" s="224"/>
      <c r="R107" s="224"/>
      <c r="S107" s="224"/>
      <c r="T107" s="225"/>
      <c r="AT107" s="226" t="s">
        <v>156</v>
      </c>
      <c r="AU107" s="226" t="s">
        <v>74</v>
      </c>
      <c r="AV107" s="9" t="s">
        <v>84</v>
      </c>
      <c r="AW107" s="9" t="s">
        <v>38</v>
      </c>
      <c r="AX107" s="9" t="s">
        <v>74</v>
      </c>
      <c r="AY107" s="226" t="s">
        <v>137</v>
      </c>
    </row>
    <row r="108" s="11" customFormat="1">
      <c r="B108" s="237"/>
      <c r="C108" s="238"/>
      <c r="D108" s="212" t="s">
        <v>156</v>
      </c>
      <c r="E108" s="239" t="s">
        <v>21</v>
      </c>
      <c r="F108" s="240" t="s">
        <v>160</v>
      </c>
      <c r="G108" s="238"/>
      <c r="H108" s="241">
        <v>4.8879999999999999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AT108" s="247" t="s">
        <v>156</v>
      </c>
      <c r="AU108" s="247" t="s">
        <v>74</v>
      </c>
      <c r="AV108" s="11" t="s">
        <v>136</v>
      </c>
      <c r="AW108" s="11" t="s">
        <v>38</v>
      </c>
      <c r="AX108" s="11" t="s">
        <v>82</v>
      </c>
      <c r="AY108" s="247" t="s">
        <v>137</v>
      </c>
    </row>
    <row r="109" s="1" customFormat="1" ht="16.5" customHeight="1">
      <c r="B109" s="43"/>
      <c r="C109" s="200" t="s">
        <v>258</v>
      </c>
      <c r="D109" s="200" t="s">
        <v>131</v>
      </c>
      <c r="E109" s="201" t="s">
        <v>484</v>
      </c>
      <c r="F109" s="202" t="s">
        <v>485</v>
      </c>
      <c r="G109" s="203" t="s">
        <v>152</v>
      </c>
      <c r="H109" s="204">
        <v>8</v>
      </c>
      <c r="I109" s="205"/>
      <c r="J109" s="206">
        <f>ROUND(I109*H109,2)</f>
        <v>0</v>
      </c>
      <c r="K109" s="202" t="s">
        <v>437</v>
      </c>
      <c r="L109" s="69"/>
      <c r="M109" s="207" t="s">
        <v>21</v>
      </c>
      <c r="N109" s="208" t="s">
        <v>45</v>
      </c>
      <c r="O109" s="44"/>
      <c r="P109" s="209">
        <f>O109*H109</f>
        <v>0</v>
      </c>
      <c r="Q109" s="209">
        <v>0.00066</v>
      </c>
      <c r="R109" s="209">
        <f>Q109*H109</f>
        <v>0.00528</v>
      </c>
      <c r="S109" s="209">
        <v>0</v>
      </c>
      <c r="T109" s="210">
        <f>S109*H109</f>
        <v>0</v>
      </c>
      <c r="AR109" s="21" t="s">
        <v>136</v>
      </c>
      <c r="AT109" s="21" t="s">
        <v>131</v>
      </c>
      <c r="AU109" s="21" t="s">
        <v>74</v>
      </c>
      <c r="AY109" s="21" t="s">
        <v>137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21" t="s">
        <v>82</v>
      </c>
      <c r="BK109" s="211">
        <f>ROUND(I109*H109,2)</f>
        <v>0</v>
      </c>
      <c r="BL109" s="21" t="s">
        <v>136</v>
      </c>
      <c r="BM109" s="21" t="s">
        <v>486</v>
      </c>
    </row>
    <row r="110" s="1" customFormat="1">
      <c r="B110" s="43"/>
      <c r="C110" s="71"/>
      <c r="D110" s="212" t="s">
        <v>139</v>
      </c>
      <c r="E110" s="71"/>
      <c r="F110" s="213" t="s">
        <v>487</v>
      </c>
      <c r="G110" s="71"/>
      <c r="H110" s="71"/>
      <c r="I110" s="186"/>
      <c r="J110" s="71"/>
      <c r="K110" s="71"/>
      <c r="L110" s="69"/>
      <c r="M110" s="214"/>
      <c r="N110" s="44"/>
      <c r="O110" s="44"/>
      <c r="P110" s="44"/>
      <c r="Q110" s="44"/>
      <c r="R110" s="44"/>
      <c r="S110" s="44"/>
      <c r="T110" s="92"/>
      <c r="AT110" s="21" t="s">
        <v>139</v>
      </c>
      <c r="AU110" s="21" t="s">
        <v>74</v>
      </c>
    </row>
    <row r="111" s="1" customFormat="1" ht="16.5" customHeight="1">
      <c r="B111" s="43"/>
      <c r="C111" s="200" t="s">
        <v>488</v>
      </c>
      <c r="D111" s="200" t="s">
        <v>131</v>
      </c>
      <c r="E111" s="201" t="s">
        <v>489</v>
      </c>
      <c r="F111" s="202" t="s">
        <v>490</v>
      </c>
      <c r="G111" s="203" t="s">
        <v>152</v>
      </c>
      <c r="H111" s="204">
        <v>8</v>
      </c>
      <c r="I111" s="205"/>
      <c r="J111" s="206">
        <f>ROUND(I111*H111,2)</f>
        <v>0</v>
      </c>
      <c r="K111" s="202" t="s">
        <v>437</v>
      </c>
      <c r="L111" s="69"/>
      <c r="M111" s="207" t="s">
        <v>21</v>
      </c>
      <c r="N111" s="208" t="s">
        <v>45</v>
      </c>
      <c r="O111" s="44"/>
      <c r="P111" s="209">
        <f>O111*H111</f>
        <v>0</v>
      </c>
      <c r="Q111" s="209">
        <v>0.0022499999999999998</v>
      </c>
      <c r="R111" s="209">
        <f>Q111*H111</f>
        <v>0.017999999999999999</v>
      </c>
      <c r="S111" s="209">
        <v>0</v>
      </c>
      <c r="T111" s="210">
        <f>S111*H111</f>
        <v>0</v>
      </c>
      <c r="AR111" s="21" t="s">
        <v>136</v>
      </c>
      <c r="AT111" s="21" t="s">
        <v>131</v>
      </c>
      <c r="AU111" s="21" t="s">
        <v>74</v>
      </c>
      <c r="AY111" s="21" t="s">
        <v>137</v>
      </c>
      <c r="BE111" s="211">
        <f>IF(N111="základní",J111,0)</f>
        <v>0</v>
      </c>
      <c r="BF111" s="211">
        <f>IF(N111="snížená",J111,0)</f>
        <v>0</v>
      </c>
      <c r="BG111" s="211">
        <f>IF(N111="zákl. přenesená",J111,0)</f>
        <v>0</v>
      </c>
      <c r="BH111" s="211">
        <f>IF(N111="sníž. přenesená",J111,0)</f>
        <v>0</v>
      </c>
      <c r="BI111" s="211">
        <f>IF(N111="nulová",J111,0)</f>
        <v>0</v>
      </c>
      <c r="BJ111" s="21" t="s">
        <v>82</v>
      </c>
      <c r="BK111" s="211">
        <f>ROUND(I111*H111,2)</f>
        <v>0</v>
      </c>
      <c r="BL111" s="21" t="s">
        <v>136</v>
      </c>
      <c r="BM111" s="21" t="s">
        <v>491</v>
      </c>
    </row>
    <row r="112" s="1" customFormat="1">
      <c r="B112" s="43"/>
      <c r="C112" s="71"/>
      <c r="D112" s="212" t="s">
        <v>139</v>
      </c>
      <c r="E112" s="71"/>
      <c r="F112" s="213" t="s">
        <v>492</v>
      </c>
      <c r="G112" s="71"/>
      <c r="H112" s="71"/>
      <c r="I112" s="186"/>
      <c r="J112" s="71"/>
      <c r="K112" s="71"/>
      <c r="L112" s="69"/>
      <c r="M112" s="214"/>
      <c r="N112" s="44"/>
      <c r="O112" s="44"/>
      <c r="P112" s="44"/>
      <c r="Q112" s="44"/>
      <c r="R112" s="44"/>
      <c r="S112" s="44"/>
      <c r="T112" s="92"/>
      <c r="AT112" s="21" t="s">
        <v>139</v>
      </c>
      <c r="AU112" s="21" t="s">
        <v>74</v>
      </c>
    </row>
    <row r="113" s="1" customFormat="1" ht="16.5" customHeight="1">
      <c r="B113" s="43"/>
      <c r="C113" s="200" t="s">
        <v>272</v>
      </c>
      <c r="D113" s="200" t="s">
        <v>131</v>
      </c>
      <c r="E113" s="201" t="s">
        <v>493</v>
      </c>
      <c r="F113" s="202" t="s">
        <v>494</v>
      </c>
      <c r="G113" s="203" t="s">
        <v>145</v>
      </c>
      <c r="H113" s="204">
        <v>4</v>
      </c>
      <c r="I113" s="205"/>
      <c r="J113" s="206">
        <f>ROUND(I113*H113,2)</f>
        <v>0</v>
      </c>
      <c r="K113" s="202" t="s">
        <v>437</v>
      </c>
      <c r="L113" s="69"/>
      <c r="M113" s="207" t="s">
        <v>21</v>
      </c>
      <c r="N113" s="208" t="s">
        <v>45</v>
      </c>
      <c r="O113" s="44"/>
      <c r="P113" s="209">
        <f>O113*H113</f>
        <v>0</v>
      </c>
      <c r="Q113" s="209">
        <v>6.0000000000000002E-05</v>
      </c>
      <c r="R113" s="209">
        <f>Q113*H113</f>
        <v>0.00024000000000000001</v>
      </c>
      <c r="S113" s="209">
        <v>0</v>
      </c>
      <c r="T113" s="210">
        <f>S113*H113</f>
        <v>0</v>
      </c>
      <c r="AR113" s="21" t="s">
        <v>136</v>
      </c>
      <c r="AT113" s="21" t="s">
        <v>131</v>
      </c>
      <c r="AU113" s="21" t="s">
        <v>74</v>
      </c>
      <c r="AY113" s="21" t="s">
        <v>137</v>
      </c>
      <c r="BE113" s="211">
        <f>IF(N113="základní",J113,0)</f>
        <v>0</v>
      </c>
      <c r="BF113" s="211">
        <f>IF(N113="snížená",J113,0)</f>
        <v>0</v>
      </c>
      <c r="BG113" s="211">
        <f>IF(N113="zákl. přenesená",J113,0)</f>
        <v>0</v>
      </c>
      <c r="BH113" s="211">
        <f>IF(N113="sníž. přenesená",J113,0)</f>
        <v>0</v>
      </c>
      <c r="BI113" s="211">
        <f>IF(N113="nulová",J113,0)</f>
        <v>0</v>
      </c>
      <c r="BJ113" s="21" t="s">
        <v>82</v>
      </c>
      <c r="BK113" s="211">
        <f>ROUND(I113*H113,2)</f>
        <v>0</v>
      </c>
      <c r="BL113" s="21" t="s">
        <v>136</v>
      </c>
      <c r="BM113" s="21" t="s">
        <v>495</v>
      </c>
    </row>
    <row r="114" s="1" customFormat="1">
      <c r="B114" s="43"/>
      <c r="C114" s="71"/>
      <c r="D114" s="212" t="s">
        <v>139</v>
      </c>
      <c r="E114" s="71"/>
      <c r="F114" s="213" t="s">
        <v>496</v>
      </c>
      <c r="G114" s="71"/>
      <c r="H114" s="71"/>
      <c r="I114" s="186"/>
      <c r="J114" s="71"/>
      <c r="K114" s="71"/>
      <c r="L114" s="69"/>
      <c r="M114" s="214"/>
      <c r="N114" s="44"/>
      <c r="O114" s="44"/>
      <c r="P114" s="44"/>
      <c r="Q114" s="44"/>
      <c r="R114" s="44"/>
      <c r="S114" s="44"/>
      <c r="T114" s="92"/>
      <c r="AT114" s="21" t="s">
        <v>139</v>
      </c>
      <c r="AU114" s="21" t="s">
        <v>74</v>
      </c>
    </row>
    <row r="115" s="1" customFormat="1" ht="16.5" customHeight="1">
      <c r="B115" s="43"/>
      <c r="C115" s="200" t="s">
        <v>10</v>
      </c>
      <c r="D115" s="200" t="s">
        <v>131</v>
      </c>
      <c r="E115" s="201" t="s">
        <v>497</v>
      </c>
      <c r="F115" s="202" t="s">
        <v>498</v>
      </c>
      <c r="G115" s="203" t="s">
        <v>145</v>
      </c>
      <c r="H115" s="204">
        <v>2</v>
      </c>
      <c r="I115" s="205"/>
      <c r="J115" s="206">
        <f>ROUND(I115*H115,2)</f>
        <v>0</v>
      </c>
      <c r="K115" s="202" t="s">
        <v>437</v>
      </c>
      <c r="L115" s="69"/>
      <c r="M115" s="207" t="s">
        <v>21</v>
      </c>
      <c r="N115" s="208" t="s">
        <v>45</v>
      </c>
      <c r="O115" s="44"/>
      <c r="P115" s="209">
        <f>O115*H115</f>
        <v>0</v>
      </c>
      <c r="Q115" s="209">
        <v>0.36965999999999999</v>
      </c>
      <c r="R115" s="209">
        <f>Q115*H115</f>
        <v>0.73931999999999998</v>
      </c>
      <c r="S115" s="209">
        <v>0</v>
      </c>
      <c r="T115" s="210">
        <f>S115*H115</f>
        <v>0</v>
      </c>
      <c r="AR115" s="21" t="s">
        <v>136</v>
      </c>
      <c r="AT115" s="21" t="s">
        <v>131</v>
      </c>
      <c r="AU115" s="21" t="s">
        <v>74</v>
      </c>
      <c r="AY115" s="21" t="s">
        <v>137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21" t="s">
        <v>82</v>
      </c>
      <c r="BK115" s="211">
        <f>ROUND(I115*H115,2)</f>
        <v>0</v>
      </c>
      <c r="BL115" s="21" t="s">
        <v>136</v>
      </c>
      <c r="BM115" s="21" t="s">
        <v>499</v>
      </c>
    </row>
    <row r="116" s="1" customFormat="1">
      <c r="B116" s="43"/>
      <c r="C116" s="71"/>
      <c r="D116" s="212" t="s">
        <v>139</v>
      </c>
      <c r="E116" s="71"/>
      <c r="F116" s="213" t="s">
        <v>500</v>
      </c>
      <c r="G116" s="71"/>
      <c r="H116" s="71"/>
      <c r="I116" s="186"/>
      <c r="J116" s="71"/>
      <c r="K116" s="71"/>
      <c r="L116" s="69"/>
      <c r="M116" s="214"/>
      <c r="N116" s="44"/>
      <c r="O116" s="44"/>
      <c r="P116" s="44"/>
      <c r="Q116" s="44"/>
      <c r="R116" s="44"/>
      <c r="S116" s="44"/>
      <c r="T116" s="92"/>
      <c r="AT116" s="21" t="s">
        <v>139</v>
      </c>
      <c r="AU116" s="21" t="s">
        <v>74</v>
      </c>
    </row>
    <row r="117" s="1" customFormat="1" ht="25.5" customHeight="1">
      <c r="B117" s="43"/>
      <c r="C117" s="200" t="s">
        <v>501</v>
      </c>
      <c r="D117" s="200" t="s">
        <v>131</v>
      </c>
      <c r="E117" s="201" t="s">
        <v>502</v>
      </c>
      <c r="F117" s="202" t="s">
        <v>503</v>
      </c>
      <c r="G117" s="203" t="s">
        <v>170</v>
      </c>
      <c r="H117" s="204">
        <v>96</v>
      </c>
      <c r="I117" s="205"/>
      <c r="J117" s="206">
        <f>ROUND(I117*H117,2)</f>
        <v>0</v>
      </c>
      <c r="K117" s="202" t="s">
        <v>437</v>
      </c>
      <c r="L117" s="69"/>
      <c r="M117" s="207" t="s">
        <v>21</v>
      </c>
      <c r="N117" s="208" t="s">
        <v>45</v>
      </c>
      <c r="O117" s="44"/>
      <c r="P117" s="209">
        <f>O117*H117</f>
        <v>0</v>
      </c>
      <c r="Q117" s="209">
        <v>0</v>
      </c>
      <c r="R117" s="209">
        <f>Q117*H117</f>
        <v>0</v>
      </c>
      <c r="S117" s="209">
        <v>0</v>
      </c>
      <c r="T117" s="210">
        <f>S117*H117</f>
        <v>0</v>
      </c>
      <c r="AR117" s="21" t="s">
        <v>136</v>
      </c>
      <c r="AT117" s="21" t="s">
        <v>131</v>
      </c>
      <c r="AU117" s="21" t="s">
        <v>74</v>
      </c>
      <c r="AY117" s="21" t="s">
        <v>137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21" t="s">
        <v>82</v>
      </c>
      <c r="BK117" s="211">
        <f>ROUND(I117*H117,2)</f>
        <v>0</v>
      </c>
      <c r="BL117" s="21" t="s">
        <v>136</v>
      </c>
      <c r="BM117" s="21" t="s">
        <v>504</v>
      </c>
    </row>
    <row r="118" s="1" customFormat="1">
      <c r="B118" s="43"/>
      <c r="C118" s="71"/>
      <c r="D118" s="212" t="s">
        <v>139</v>
      </c>
      <c r="E118" s="71"/>
      <c r="F118" s="213" t="s">
        <v>505</v>
      </c>
      <c r="G118" s="71"/>
      <c r="H118" s="71"/>
      <c r="I118" s="186"/>
      <c r="J118" s="71"/>
      <c r="K118" s="71"/>
      <c r="L118" s="69"/>
      <c r="M118" s="214"/>
      <c r="N118" s="44"/>
      <c r="O118" s="44"/>
      <c r="P118" s="44"/>
      <c r="Q118" s="44"/>
      <c r="R118" s="44"/>
      <c r="S118" s="44"/>
      <c r="T118" s="92"/>
      <c r="AT118" s="21" t="s">
        <v>139</v>
      </c>
      <c r="AU118" s="21" t="s">
        <v>74</v>
      </c>
    </row>
    <row r="119" s="9" customFormat="1">
      <c r="B119" s="216"/>
      <c r="C119" s="217"/>
      <c r="D119" s="212" t="s">
        <v>156</v>
      </c>
      <c r="E119" s="218" t="s">
        <v>21</v>
      </c>
      <c r="F119" s="219" t="s">
        <v>506</v>
      </c>
      <c r="G119" s="217"/>
      <c r="H119" s="220">
        <v>96</v>
      </c>
      <c r="I119" s="221"/>
      <c r="J119" s="217"/>
      <c r="K119" s="217"/>
      <c r="L119" s="222"/>
      <c r="M119" s="223"/>
      <c r="N119" s="224"/>
      <c r="O119" s="224"/>
      <c r="P119" s="224"/>
      <c r="Q119" s="224"/>
      <c r="R119" s="224"/>
      <c r="S119" s="224"/>
      <c r="T119" s="225"/>
      <c r="AT119" s="226" t="s">
        <v>156</v>
      </c>
      <c r="AU119" s="226" t="s">
        <v>74</v>
      </c>
      <c r="AV119" s="9" t="s">
        <v>84</v>
      </c>
      <c r="AW119" s="9" t="s">
        <v>38</v>
      </c>
      <c r="AX119" s="9" t="s">
        <v>82</v>
      </c>
      <c r="AY119" s="226" t="s">
        <v>137</v>
      </c>
    </row>
    <row r="120" s="1" customFormat="1" ht="25.5" customHeight="1">
      <c r="B120" s="43"/>
      <c r="C120" s="200" t="s">
        <v>283</v>
      </c>
      <c r="D120" s="200" t="s">
        <v>131</v>
      </c>
      <c r="E120" s="201" t="s">
        <v>507</v>
      </c>
      <c r="F120" s="202" t="s">
        <v>508</v>
      </c>
      <c r="G120" s="203" t="s">
        <v>170</v>
      </c>
      <c r="H120" s="204">
        <v>1344</v>
      </c>
      <c r="I120" s="205"/>
      <c r="J120" s="206">
        <f>ROUND(I120*H120,2)</f>
        <v>0</v>
      </c>
      <c r="K120" s="202" t="s">
        <v>437</v>
      </c>
      <c r="L120" s="69"/>
      <c r="M120" s="207" t="s">
        <v>21</v>
      </c>
      <c r="N120" s="208" t="s">
        <v>45</v>
      </c>
      <c r="O120" s="44"/>
      <c r="P120" s="209">
        <f>O120*H120</f>
        <v>0</v>
      </c>
      <c r="Q120" s="209">
        <v>0</v>
      </c>
      <c r="R120" s="209">
        <f>Q120*H120</f>
        <v>0</v>
      </c>
      <c r="S120" s="209">
        <v>0</v>
      </c>
      <c r="T120" s="210">
        <f>S120*H120</f>
        <v>0</v>
      </c>
      <c r="AR120" s="21" t="s">
        <v>136</v>
      </c>
      <c r="AT120" s="21" t="s">
        <v>131</v>
      </c>
      <c r="AU120" s="21" t="s">
        <v>74</v>
      </c>
      <c r="AY120" s="21" t="s">
        <v>137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21" t="s">
        <v>82</v>
      </c>
      <c r="BK120" s="211">
        <f>ROUND(I120*H120,2)</f>
        <v>0</v>
      </c>
      <c r="BL120" s="21" t="s">
        <v>136</v>
      </c>
      <c r="BM120" s="21" t="s">
        <v>509</v>
      </c>
    </row>
    <row r="121" s="1" customFormat="1">
      <c r="B121" s="43"/>
      <c r="C121" s="71"/>
      <c r="D121" s="212" t="s">
        <v>139</v>
      </c>
      <c r="E121" s="71"/>
      <c r="F121" s="213" t="s">
        <v>510</v>
      </c>
      <c r="G121" s="71"/>
      <c r="H121" s="71"/>
      <c r="I121" s="186"/>
      <c r="J121" s="71"/>
      <c r="K121" s="71"/>
      <c r="L121" s="69"/>
      <c r="M121" s="214"/>
      <c r="N121" s="44"/>
      <c r="O121" s="44"/>
      <c r="P121" s="44"/>
      <c r="Q121" s="44"/>
      <c r="R121" s="44"/>
      <c r="S121" s="44"/>
      <c r="T121" s="92"/>
      <c r="AT121" s="21" t="s">
        <v>139</v>
      </c>
      <c r="AU121" s="21" t="s">
        <v>74</v>
      </c>
    </row>
    <row r="122" s="9" customFormat="1">
      <c r="B122" s="216"/>
      <c r="C122" s="217"/>
      <c r="D122" s="212" t="s">
        <v>156</v>
      </c>
      <c r="E122" s="218" t="s">
        <v>21</v>
      </c>
      <c r="F122" s="219" t="s">
        <v>511</v>
      </c>
      <c r="G122" s="217"/>
      <c r="H122" s="220">
        <v>1344</v>
      </c>
      <c r="I122" s="221"/>
      <c r="J122" s="217"/>
      <c r="K122" s="217"/>
      <c r="L122" s="222"/>
      <c r="M122" s="223"/>
      <c r="N122" s="224"/>
      <c r="O122" s="224"/>
      <c r="P122" s="224"/>
      <c r="Q122" s="224"/>
      <c r="R122" s="224"/>
      <c r="S122" s="224"/>
      <c r="T122" s="225"/>
      <c r="AT122" s="226" t="s">
        <v>156</v>
      </c>
      <c r="AU122" s="226" t="s">
        <v>74</v>
      </c>
      <c r="AV122" s="9" t="s">
        <v>84</v>
      </c>
      <c r="AW122" s="9" t="s">
        <v>38</v>
      </c>
      <c r="AX122" s="9" t="s">
        <v>82</v>
      </c>
      <c r="AY122" s="226" t="s">
        <v>137</v>
      </c>
    </row>
    <row r="123" s="1" customFormat="1" ht="25.5" customHeight="1">
      <c r="B123" s="43"/>
      <c r="C123" s="200" t="s">
        <v>288</v>
      </c>
      <c r="D123" s="200" t="s">
        <v>131</v>
      </c>
      <c r="E123" s="201" t="s">
        <v>512</v>
      </c>
      <c r="F123" s="202" t="s">
        <v>513</v>
      </c>
      <c r="G123" s="203" t="s">
        <v>170</v>
      </c>
      <c r="H123" s="204">
        <v>96</v>
      </c>
      <c r="I123" s="205"/>
      <c r="J123" s="206">
        <f>ROUND(I123*H123,2)</f>
        <v>0</v>
      </c>
      <c r="K123" s="202" t="s">
        <v>437</v>
      </c>
      <c r="L123" s="69"/>
      <c r="M123" s="207" t="s">
        <v>21</v>
      </c>
      <c r="N123" s="208" t="s">
        <v>45</v>
      </c>
      <c r="O123" s="44"/>
      <c r="P123" s="209">
        <f>O123*H123</f>
        <v>0</v>
      </c>
      <c r="Q123" s="209">
        <v>0</v>
      </c>
      <c r="R123" s="209">
        <f>Q123*H123</f>
        <v>0</v>
      </c>
      <c r="S123" s="209">
        <v>0</v>
      </c>
      <c r="T123" s="210">
        <f>S123*H123</f>
        <v>0</v>
      </c>
      <c r="AR123" s="21" t="s">
        <v>136</v>
      </c>
      <c r="AT123" s="21" t="s">
        <v>131</v>
      </c>
      <c r="AU123" s="21" t="s">
        <v>74</v>
      </c>
      <c r="AY123" s="21" t="s">
        <v>137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21" t="s">
        <v>82</v>
      </c>
      <c r="BK123" s="211">
        <f>ROUND(I123*H123,2)</f>
        <v>0</v>
      </c>
      <c r="BL123" s="21" t="s">
        <v>136</v>
      </c>
      <c r="BM123" s="21" t="s">
        <v>514</v>
      </c>
    </row>
    <row r="124" s="1" customFormat="1">
      <c r="B124" s="43"/>
      <c r="C124" s="71"/>
      <c r="D124" s="212" t="s">
        <v>139</v>
      </c>
      <c r="E124" s="71"/>
      <c r="F124" s="213" t="s">
        <v>515</v>
      </c>
      <c r="G124" s="71"/>
      <c r="H124" s="71"/>
      <c r="I124" s="186"/>
      <c r="J124" s="71"/>
      <c r="K124" s="71"/>
      <c r="L124" s="69"/>
      <c r="M124" s="214"/>
      <c r="N124" s="44"/>
      <c r="O124" s="44"/>
      <c r="P124" s="44"/>
      <c r="Q124" s="44"/>
      <c r="R124" s="44"/>
      <c r="S124" s="44"/>
      <c r="T124" s="92"/>
      <c r="AT124" s="21" t="s">
        <v>139</v>
      </c>
      <c r="AU124" s="21" t="s">
        <v>74</v>
      </c>
    </row>
    <row r="125" s="9" customFormat="1">
      <c r="B125" s="216"/>
      <c r="C125" s="217"/>
      <c r="D125" s="212" t="s">
        <v>156</v>
      </c>
      <c r="E125" s="218" t="s">
        <v>21</v>
      </c>
      <c r="F125" s="219" t="s">
        <v>506</v>
      </c>
      <c r="G125" s="217"/>
      <c r="H125" s="220">
        <v>96</v>
      </c>
      <c r="I125" s="221"/>
      <c r="J125" s="217"/>
      <c r="K125" s="217"/>
      <c r="L125" s="222"/>
      <c r="M125" s="223"/>
      <c r="N125" s="224"/>
      <c r="O125" s="224"/>
      <c r="P125" s="224"/>
      <c r="Q125" s="224"/>
      <c r="R125" s="224"/>
      <c r="S125" s="224"/>
      <c r="T125" s="225"/>
      <c r="AT125" s="226" t="s">
        <v>156</v>
      </c>
      <c r="AU125" s="226" t="s">
        <v>74</v>
      </c>
      <c r="AV125" s="9" t="s">
        <v>84</v>
      </c>
      <c r="AW125" s="9" t="s">
        <v>38</v>
      </c>
      <c r="AX125" s="9" t="s">
        <v>82</v>
      </c>
      <c r="AY125" s="226" t="s">
        <v>137</v>
      </c>
    </row>
    <row r="126" s="1" customFormat="1" ht="16.5" customHeight="1">
      <c r="B126" s="43"/>
      <c r="C126" s="200" t="s">
        <v>293</v>
      </c>
      <c r="D126" s="200" t="s">
        <v>131</v>
      </c>
      <c r="E126" s="201" t="s">
        <v>516</v>
      </c>
      <c r="F126" s="202" t="s">
        <v>517</v>
      </c>
      <c r="G126" s="203" t="s">
        <v>518</v>
      </c>
      <c r="H126" s="204">
        <v>1</v>
      </c>
      <c r="I126" s="205"/>
      <c r="J126" s="206">
        <f>ROUND(I126*H126,2)</f>
        <v>0</v>
      </c>
      <c r="K126" s="202" t="s">
        <v>437</v>
      </c>
      <c r="L126" s="69"/>
      <c r="M126" s="207" t="s">
        <v>21</v>
      </c>
      <c r="N126" s="208" t="s">
        <v>45</v>
      </c>
      <c r="O126" s="44"/>
      <c r="P126" s="209">
        <f>O126*H126</f>
        <v>0</v>
      </c>
      <c r="Q126" s="209">
        <v>0</v>
      </c>
      <c r="R126" s="209">
        <f>Q126*H126</f>
        <v>0</v>
      </c>
      <c r="S126" s="209">
        <v>0</v>
      </c>
      <c r="T126" s="210">
        <f>S126*H126</f>
        <v>0</v>
      </c>
      <c r="AR126" s="21" t="s">
        <v>519</v>
      </c>
      <c r="AT126" s="21" t="s">
        <v>131</v>
      </c>
      <c r="AU126" s="21" t="s">
        <v>74</v>
      </c>
      <c r="AY126" s="21" t="s">
        <v>137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21" t="s">
        <v>82</v>
      </c>
      <c r="BK126" s="211">
        <f>ROUND(I126*H126,2)</f>
        <v>0</v>
      </c>
      <c r="BL126" s="21" t="s">
        <v>519</v>
      </c>
      <c r="BM126" s="21" t="s">
        <v>520</v>
      </c>
    </row>
    <row r="127" s="1" customFormat="1">
      <c r="B127" s="43"/>
      <c r="C127" s="71"/>
      <c r="D127" s="212" t="s">
        <v>139</v>
      </c>
      <c r="E127" s="71"/>
      <c r="F127" s="213" t="s">
        <v>517</v>
      </c>
      <c r="G127" s="71"/>
      <c r="H127" s="71"/>
      <c r="I127" s="186"/>
      <c r="J127" s="71"/>
      <c r="K127" s="71"/>
      <c r="L127" s="69"/>
      <c r="M127" s="214"/>
      <c r="N127" s="44"/>
      <c r="O127" s="44"/>
      <c r="P127" s="44"/>
      <c r="Q127" s="44"/>
      <c r="R127" s="44"/>
      <c r="S127" s="44"/>
      <c r="T127" s="92"/>
      <c r="AT127" s="21" t="s">
        <v>139</v>
      </c>
      <c r="AU127" s="21" t="s">
        <v>74</v>
      </c>
    </row>
    <row r="128" s="1" customFormat="1">
      <c r="B128" s="43"/>
      <c r="C128" s="71"/>
      <c r="D128" s="212" t="s">
        <v>141</v>
      </c>
      <c r="E128" s="71"/>
      <c r="F128" s="215" t="s">
        <v>521</v>
      </c>
      <c r="G128" s="71"/>
      <c r="H128" s="71"/>
      <c r="I128" s="186"/>
      <c r="J128" s="71"/>
      <c r="K128" s="71"/>
      <c r="L128" s="69"/>
      <c r="M128" s="214"/>
      <c r="N128" s="44"/>
      <c r="O128" s="44"/>
      <c r="P128" s="44"/>
      <c r="Q128" s="44"/>
      <c r="R128" s="44"/>
      <c r="S128" s="44"/>
      <c r="T128" s="92"/>
      <c r="AT128" s="21" t="s">
        <v>141</v>
      </c>
      <c r="AU128" s="21" t="s">
        <v>74</v>
      </c>
    </row>
    <row r="129" s="1" customFormat="1" ht="16.5" customHeight="1">
      <c r="B129" s="43"/>
      <c r="C129" s="200" t="s">
        <v>298</v>
      </c>
      <c r="D129" s="200" t="s">
        <v>131</v>
      </c>
      <c r="E129" s="201" t="s">
        <v>522</v>
      </c>
      <c r="F129" s="202" t="s">
        <v>523</v>
      </c>
      <c r="G129" s="203" t="s">
        <v>518</v>
      </c>
      <c r="H129" s="204">
        <v>1</v>
      </c>
      <c r="I129" s="205"/>
      <c r="J129" s="206">
        <f>ROUND(I129*H129,2)</f>
        <v>0</v>
      </c>
      <c r="K129" s="202" t="s">
        <v>437</v>
      </c>
      <c r="L129" s="69"/>
      <c r="M129" s="207" t="s">
        <v>21</v>
      </c>
      <c r="N129" s="208" t="s">
        <v>45</v>
      </c>
      <c r="O129" s="44"/>
      <c r="P129" s="209">
        <f>O129*H129</f>
        <v>0</v>
      </c>
      <c r="Q129" s="209">
        <v>0</v>
      </c>
      <c r="R129" s="209">
        <f>Q129*H129</f>
        <v>0</v>
      </c>
      <c r="S129" s="209">
        <v>0</v>
      </c>
      <c r="T129" s="210">
        <f>S129*H129</f>
        <v>0</v>
      </c>
      <c r="AR129" s="21" t="s">
        <v>519</v>
      </c>
      <c r="AT129" s="21" t="s">
        <v>131</v>
      </c>
      <c r="AU129" s="21" t="s">
        <v>74</v>
      </c>
      <c r="AY129" s="21" t="s">
        <v>137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21" t="s">
        <v>82</v>
      </c>
      <c r="BK129" s="211">
        <f>ROUND(I129*H129,2)</f>
        <v>0</v>
      </c>
      <c r="BL129" s="21" t="s">
        <v>519</v>
      </c>
      <c r="BM129" s="21" t="s">
        <v>524</v>
      </c>
    </row>
    <row r="130" s="1" customFormat="1">
      <c r="B130" s="43"/>
      <c r="C130" s="71"/>
      <c r="D130" s="212" t="s">
        <v>139</v>
      </c>
      <c r="E130" s="71"/>
      <c r="F130" s="213" t="s">
        <v>523</v>
      </c>
      <c r="G130" s="71"/>
      <c r="H130" s="71"/>
      <c r="I130" s="186"/>
      <c r="J130" s="71"/>
      <c r="K130" s="71"/>
      <c r="L130" s="69"/>
      <c r="M130" s="214"/>
      <c r="N130" s="44"/>
      <c r="O130" s="44"/>
      <c r="P130" s="44"/>
      <c r="Q130" s="44"/>
      <c r="R130" s="44"/>
      <c r="S130" s="44"/>
      <c r="T130" s="92"/>
      <c r="AT130" s="21" t="s">
        <v>139</v>
      </c>
      <c r="AU130" s="21" t="s">
        <v>74</v>
      </c>
    </row>
    <row r="131" s="1" customFormat="1">
      <c r="B131" s="43"/>
      <c r="C131" s="71"/>
      <c r="D131" s="212" t="s">
        <v>141</v>
      </c>
      <c r="E131" s="71"/>
      <c r="F131" s="215" t="s">
        <v>525</v>
      </c>
      <c r="G131" s="71"/>
      <c r="H131" s="71"/>
      <c r="I131" s="186"/>
      <c r="J131" s="71"/>
      <c r="K131" s="71"/>
      <c r="L131" s="69"/>
      <c r="M131" s="214"/>
      <c r="N131" s="44"/>
      <c r="O131" s="44"/>
      <c r="P131" s="44"/>
      <c r="Q131" s="44"/>
      <c r="R131" s="44"/>
      <c r="S131" s="44"/>
      <c r="T131" s="92"/>
      <c r="AT131" s="21" t="s">
        <v>141</v>
      </c>
      <c r="AU131" s="21" t="s">
        <v>74</v>
      </c>
    </row>
    <row r="132" s="1" customFormat="1" ht="16.5" customHeight="1">
      <c r="B132" s="43"/>
      <c r="C132" s="200" t="s">
        <v>9</v>
      </c>
      <c r="D132" s="200" t="s">
        <v>131</v>
      </c>
      <c r="E132" s="201" t="s">
        <v>526</v>
      </c>
      <c r="F132" s="202" t="s">
        <v>527</v>
      </c>
      <c r="G132" s="203" t="s">
        <v>145</v>
      </c>
      <c r="H132" s="204">
        <v>1</v>
      </c>
      <c r="I132" s="205"/>
      <c r="J132" s="206">
        <f>ROUND(I132*H132,2)</f>
        <v>0</v>
      </c>
      <c r="K132" s="202" t="s">
        <v>437</v>
      </c>
      <c r="L132" s="69"/>
      <c r="M132" s="207" t="s">
        <v>21</v>
      </c>
      <c r="N132" s="208" t="s">
        <v>45</v>
      </c>
      <c r="O132" s="44"/>
      <c r="P132" s="209">
        <f>O132*H132</f>
        <v>0</v>
      </c>
      <c r="Q132" s="209">
        <v>0</v>
      </c>
      <c r="R132" s="209">
        <f>Q132*H132</f>
        <v>0</v>
      </c>
      <c r="S132" s="209">
        <v>0</v>
      </c>
      <c r="T132" s="210">
        <f>S132*H132</f>
        <v>0</v>
      </c>
      <c r="AR132" s="21" t="s">
        <v>519</v>
      </c>
      <c r="AT132" s="21" t="s">
        <v>131</v>
      </c>
      <c r="AU132" s="21" t="s">
        <v>74</v>
      </c>
      <c r="AY132" s="21" t="s">
        <v>137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21" t="s">
        <v>82</v>
      </c>
      <c r="BK132" s="211">
        <f>ROUND(I132*H132,2)</f>
        <v>0</v>
      </c>
      <c r="BL132" s="21" t="s">
        <v>519</v>
      </c>
      <c r="BM132" s="21" t="s">
        <v>528</v>
      </c>
    </row>
    <row r="133" s="1" customFormat="1">
      <c r="B133" s="43"/>
      <c r="C133" s="71"/>
      <c r="D133" s="212" t="s">
        <v>139</v>
      </c>
      <c r="E133" s="71"/>
      <c r="F133" s="213" t="s">
        <v>527</v>
      </c>
      <c r="G133" s="71"/>
      <c r="H133" s="71"/>
      <c r="I133" s="186"/>
      <c r="J133" s="71"/>
      <c r="K133" s="71"/>
      <c r="L133" s="69"/>
      <c r="M133" s="214"/>
      <c r="N133" s="44"/>
      <c r="O133" s="44"/>
      <c r="P133" s="44"/>
      <c r="Q133" s="44"/>
      <c r="R133" s="44"/>
      <c r="S133" s="44"/>
      <c r="T133" s="92"/>
      <c r="AT133" s="21" t="s">
        <v>139</v>
      </c>
      <c r="AU133" s="21" t="s">
        <v>74</v>
      </c>
    </row>
    <row r="134" s="1" customFormat="1" ht="16.5" customHeight="1">
      <c r="B134" s="43"/>
      <c r="C134" s="200" t="s">
        <v>253</v>
      </c>
      <c r="D134" s="200" t="s">
        <v>131</v>
      </c>
      <c r="E134" s="201" t="s">
        <v>529</v>
      </c>
      <c r="F134" s="202" t="s">
        <v>530</v>
      </c>
      <c r="G134" s="203" t="s">
        <v>145</v>
      </c>
      <c r="H134" s="204">
        <v>1</v>
      </c>
      <c r="I134" s="205"/>
      <c r="J134" s="206">
        <f>ROUND(I134*H134,2)</f>
        <v>0</v>
      </c>
      <c r="K134" s="202" t="s">
        <v>437</v>
      </c>
      <c r="L134" s="69"/>
      <c r="M134" s="207" t="s">
        <v>21</v>
      </c>
      <c r="N134" s="208" t="s">
        <v>45</v>
      </c>
      <c r="O134" s="44"/>
      <c r="P134" s="209">
        <f>O134*H134</f>
        <v>0</v>
      </c>
      <c r="Q134" s="209">
        <v>0</v>
      </c>
      <c r="R134" s="209">
        <f>Q134*H134</f>
        <v>0</v>
      </c>
      <c r="S134" s="209">
        <v>0</v>
      </c>
      <c r="T134" s="210">
        <f>S134*H134</f>
        <v>0</v>
      </c>
      <c r="AR134" s="21" t="s">
        <v>519</v>
      </c>
      <c r="AT134" s="21" t="s">
        <v>131</v>
      </c>
      <c r="AU134" s="21" t="s">
        <v>74</v>
      </c>
      <c r="AY134" s="21" t="s">
        <v>137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21" t="s">
        <v>82</v>
      </c>
      <c r="BK134" s="211">
        <f>ROUND(I134*H134,2)</f>
        <v>0</v>
      </c>
      <c r="BL134" s="21" t="s">
        <v>519</v>
      </c>
      <c r="BM134" s="21" t="s">
        <v>531</v>
      </c>
    </row>
    <row r="135" s="1" customFormat="1">
      <c r="B135" s="43"/>
      <c r="C135" s="71"/>
      <c r="D135" s="212" t="s">
        <v>139</v>
      </c>
      <c r="E135" s="71"/>
      <c r="F135" s="213" t="s">
        <v>530</v>
      </c>
      <c r="G135" s="71"/>
      <c r="H135" s="71"/>
      <c r="I135" s="186"/>
      <c r="J135" s="71"/>
      <c r="K135" s="71"/>
      <c r="L135" s="69"/>
      <c r="M135" s="214"/>
      <c r="N135" s="44"/>
      <c r="O135" s="44"/>
      <c r="P135" s="44"/>
      <c r="Q135" s="44"/>
      <c r="R135" s="44"/>
      <c r="S135" s="44"/>
      <c r="T135" s="92"/>
      <c r="AT135" s="21" t="s">
        <v>139</v>
      </c>
      <c r="AU135" s="21" t="s">
        <v>74</v>
      </c>
    </row>
    <row r="136" s="1" customFormat="1" ht="16.5" customHeight="1">
      <c r="B136" s="43"/>
      <c r="C136" s="200" t="s">
        <v>304</v>
      </c>
      <c r="D136" s="200" t="s">
        <v>131</v>
      </c>
      <c r="E136" s="201" t="s">
        <v>532</v>
      </c>
      <c r="F136" s="202" t="s">
        <v>533</v>
      </c>
      <c r="G136" s="203" t="s">
        <v>534</v>
      </c>
      <c r="H136" s="204">
        <v>1</v>
      </c>
      <c r="I136" s="205"/>
      <c r="J136" s="206">
        <f>ROUND(I136*H136,2)</f>
        <v>0</v>
      </c>
      <c r="K136" s="202" t="s">
        <v>437</v>
      </c>
      <c r="L136" s="69"/>
      <c r="M136" s="207" t="s">
        <v>21</v>
      </c>
      <c r="N136" s="208" t="s">
        <v>45</v>
      </c>
      <c r="O136" s="44"/>
      <c r="P136" s="209">
        <f>O136*H136</f>
        <v>0</v>
      </c>
      <c r="Q136" s="209">
        <v>0</v>
      </c>
      <c r="R136" s="209">
        <f>Q136*H136</f>
        <v>0</v>
      </c>
      <c r="S136" s="209">
        <v>0</v>
      </c>
      <c r="T136" s="210">
        <f>S136*H136</f>
        <v>0</v>
      </c>
      <c r="AR136" s="21" t="s">
        <v>519</v>
      </c>
      <c r="AT136" s="21" t="s">
        <v>131</v>
      </c>
      <c r="AU136" s="21" t="s">
        <v>74</v>
      </c>
      <c r="AY136" s="21" t="s">
        <v>137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21" t="s">
        <v>82</v>
      </c>
      <c r="BK136" s="211">
        <f>ROUND(I136*H136,2)</f>
        <v>0</v>
      </c>
      <c r="BL136" s="21" t="s">
        <v>519</v>
      </c>
      <c r="BM136" s="21" t="s">
        <v>535</v>
      </c>
    </row>
    <row r="137" s="1" customFormat="1">
      <c r="B137" s="43"/>
      <c r="C137" s="71"/>
      <c r="D137" s="212" t="s">
        <v>139</v>
      </c>
      <c r="E137" s="71"/>
      <c r="F137" s="213" t="s">
        <v>533</v>
      </c>
      <c r="G137" s="71"/>
      <c r="H137" s="71"/>
      <c r="I137" s="186"/>
      <c r="J137" s="71"/>
      <c r="K137" s="71"/>
      <c r="L137" s="69"/>
      <c r="M137" s="214"/>
      <c r="N137" s="44"/>
      <c r="O137" s="44"/>
      <c r="P137" s="44"/>
      <c r="Q137" s="44"/>
      <c r="R137" s="44"/>
      <c r="S137" s="44"/>
      <c r="T137" s="92"/>
      <c r="AT137" s="21" t="s">
        <v>139</v>
      </c>
      <c r="AU137" s="21" t="s">
        <v>74</v>
      </c>
    </row>
    <row r="138" s="1" customFormat="1">
      <c r="B138" s="43"/>
      <c r="C138" s="71"/>
      <c r="D138" s="212" t="s">
        <v>141</v>
      </c>
      <c r="E138" s="71"/>
      <c r="F138" s="215" t="s">
        <v>536</v>
      </c>
      <c r="G138" s="71"/>
      <c r="H138" s="71"/>
      <c r="I138" s="186"/>
      <c r="J138" s="71"/>
      <c r="K138" s="71"/>
      <c r="L138" s="69"/>
      <c r="M138" s="214"/>
      <c r="N138" s="44"/>
      <c r="O138" s="44"/>
      <c r="P138" s="44"/>
      <c r="Q138" s="44"/>
      <c r="R138" s="44"/>
      <c r="S138" s="44"/>
      <c r="T138" s="92"/>
      <c r="AT138" s="21" t="s">
        <v>141</v>
      </c>
      <c r="AU138" s="21" t="s">
        <v>74</v>
      </c>
    </row>
    <row r="139" s="1" customFormat="1" ht="16.5" customHeight="1">
      <c r="B139" s="43"/>
      <c r="C139" s="248" t="s">
        <v>310</v>
      </c>
      <c r="D139" s="248" t="s">
        <v>321</v>
      </c>
      <c r="E139" s="249" t="s">
        <v>537</v>
      </c>
      <c r="F139" s="250" t="s">
        <v>538</v>
      </c>
      <c r="G139" s="251" t="s">
        <v>462</v>
      </c>
      <c r="H139" s="252">
        <v>63.899999999999999</v>
      </c>
      <c r="I139" s="253"/>
      <c r="J139" s="254">
        <f>ROUND(I139*H139,2)</f>
        <v>0</v>
      </c>
      <c r="K139" s="250" t="s">
        <v>21</v>
      </c>
      <c r="L139" s="255"/>
      <c r="M139" s="256" t="s">
        <v>21</v>
      </c>
      <c r="N139" s="257" t="s">
        <v>45</v>
      </c>
      <c r="O139" s="44"/>
      <c r="P139" s="209">
        <f>O139*H139</f>
        <v>0</v>
      </c>
      <c r="Q139" s="209">
        <v>0</v>
      </c>
      <c r="R139" s="209">
        <f>Q139*H139</f>
        <v>0</v>
      </c>
      <c r="S139" s="209">
        <v>0</v>
      </c>
      <c r="T139" s="210">
        <f>S139*H139</f>
        <v>0</v>
      </c>
      <c r="AR139" s="21" t="s">
        <v>189</v>
      </c>
      <c r="AT139" s="21" t="s">
        <v>321</v>
      </c>
      <c r="AU139" s="21" t="s">
        <v>74</v>
      </c>
      <c r="AY139" s="21" t="s">
        <v>137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21" t="s">
        <v>82</v>
      </c>
      <c r="BK139" s="211">
        <f>ROUND(I139*H139,2)</f>
        <v>0</v>
      </c>
      <c r="BL139" s="21" t="s">
        <v>189</v>
      </c>
      <c r="BM139" s="21" t="s">
        <v>539</v>
      </c>
    </row>
    <row r="140" s="1" customFormat="1">
      <c r="B140" s="43"/>
      <c r="C140" s="71"/>
      <c r="D140" s="212" t="s">
        <v>139</v>
      </c>
      <c r="E140" s="71"/>
      <c r="F140" s="213" t="s">
        <v>540</v>
      </c>
      <c r="G140" s="71"/>
      <c r="H140" s="71"/>
      <c r="I140" s="186"/>
      <c r="J140" s="71"/>
      <c r="K140" s="71"/>
      <c r="L140" s="69"/>
      <c r="M140" s="214"/>
      <c r="N140" s="44"/>
      <c r="O140" s="44"/>
      <c r="P140" s="44"/>
      <c r="Q140" s="44"/>
      <c r="R140" s="44"/>
      <c r="S140" s="44"/>
      <c r="T140" s="92"/>
      <c r="AT140" s="21" t="s">
        <v>139</v>
      </c>
      <c r="AU140" s="21" t="s">
        <v>74</v>
      </c>
    </row>
    <row r="141" s="9" customFormat="1">
      <c r="B141" s="216"/>
      <c r="C141" s="217"/>
      <c r="D141" s="212" t="s">
        <v>156</v>
      </c>
      <c r="E141" s="218" t="s">
        <v>21</v>
      </c>
      <c r="F141" s="219" t="s">
        <v>541</v>
      </c>
      <c r="G141" s="217"/>
      <c r="H141" s="220">
        <v>63.899999999999999</v>
      </c>
      <c r="I141" s="221"/>
      <c r="J141" s="217"/>
      <c r="K141" s="217"/>
      <c r="L141" s="222"/>
      <c r="M141" s="261"/>
      <c r="N141" s="262"/>
      <c r="O141" s="262"/>
      <c r="P141" s="262"/>
      <c r="Q141" s="262"/>
      <c r="R141" s="262"/>
      <c r="S141" s="262"/>
      <c r="T141" s="263"/>
      <c r="AT141" s="226" t="s">
        <v>156</v>
      </c>
      <c r="AU141" s="226" t="s">
        <v>74</v>
      </c>
      <c r="AV141" s="9" t="s">
        <v>84</v>
      </c>
      <c r="AW141" s="9" t="s">
        <v>38</v>
      </c>
      <c r="AX141" s="9" t="s">
        <v>82</v>
      </c>
      <c r="AY141" s="226" t="s">
        <v>137</v>
      </c>
    </row>
    <row r="142" s="1" customFormat="1" ht="6.96" customHeight="1">
      <c r="B142" s="64"/>
      <c r="C142" s="65"/>
      <c r="D142" s="65"/>
      <c r="E142" s="65"/>
      <c r="F142" s="65"/>
      <c r="G142" s="65"/>
      <c r="H142" s="65"/>
      <c r="I142" s="175"/>
      <c r="J142" s="65"/>
      <c r="K142" s="65"/>
      <c r="L142" s="69"/>
    </row>
  </sheetData>
  <sheetProtection sheet="1" autoFilter="0" formatColumns="0" formatRows="0" objects="1" scenarios="1" spinCount="100000" saltValue="zVG0EtAU98fg51n5ECJlL8fm3ySxZBjwkAsrKBA526vgq/CiZBSQzaRLEJ8KwKfG4hX1perOU9IsoUFSurVfrw==" hashValue="TY+qvvXXPYKJAMl88z7OpXyMeI5S/oWdcRXXOCXbkyuv+NUseN9dm2ZZ6M0ujAQsnpKyUfFgAU9vEF/z8WM5lA==" algorithmName="SHA-512" password="CC35"/>
  <autoFilter ref="C75:K141"/>
  <mergeCells count="10">
    <mergeCell ref="E7:H7"/>
    <mergeCell ref="E9:H9"/>
    <mergeCell ref="E24:H24"/>
    <mergeCell ref="E45:H45"/>
    <mergeCell ref="E47:H47"/>
    <mergeCell ref="J51:J52"/>
    <mergeCell ref="E66:H66"/>
    <mergeCell ref="E68:H68"/>
    <mergeCell ref="G1:H1"/>
    <mergeCell ref="L2:V2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104</v>
      </c>
      <c r="G1" s="148" t="s">
        <v>105</v>
      </c>
      <c r="H1" s="148"/>
      <c r="I1" s="149"/>
      <c r="J1" s="148" t="s">
        <v>106</v>
      </c>
      <c r="K1" s="147" t="s">
        <v>107</v>
      </c>
      <c r="L1" s="148" t="s">
        <v>108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100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109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Oprava traťového úseku Teplička u Karlových Varů - Karlovy Vary, Březová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110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542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543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544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21</v>
      </c>
      <c r="K13" s="48"/>
    </row>
    <row r="14" s="1" customFormat="1" ht="14.4" customHeight="1">
      <c r="B14" s="43"/>
      <c r="C14" s="44"/>
      <c r="D14" s="37" t="s">
        <v>23</v>
      </c>
      <c r="E14" s="44"/>
      <c r="F14" s="32" t="s">
        <v>24</v>
      </c>
      <c r="G14" s="44"/>
      <c r="H14" s="44"/>
      <c r="I14" s="155" t="s">
        <v>25</v>
      </c>
      <c r="J14" s="156" t="str">
        <f>'Rekapitulace stavby'!AN8</f>
        <v>13. 12. 2018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27</v>
      </c>
      <c r="E16" s="44"/>
      <c r="F16" s="44"/>
      <c r="G16" s="44"/>
      <c r="H16" s="44"/>
      <c r="I16" s="155" t="s">
        <v>28</v>
      </c>
      <c r="J16" s="32" t="s">
        <v>29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28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28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39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21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40</v>
      </c>
      <c r="E29" s="44"/>
      <c r="F29" s="44"/>
      <c r="G29" s="44"/>
      <c r="H29" s="44"/>
      <c r="I29" s="153"/>
      <c r="J29" s="164">
        <f>ROUND(J82,2)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42</v>
      </c>
      <c r="G31" s="44"/>
      <c r="H31" s="44"/>
      <c r="I31" s="165" t="s">
        <v>41</v>
      </c>
      <c r="J31" s="49" t="s">
        <v>43</v>
      </c>
      <c r="K31" s="48"/>
    </row>
    <row r="32" s="1" customFormat="1" ht="14.4" customHeight="1">
      <c r="B32" s="43"/>
      <c r="C32" s="44"/>
      <c r="D32" s="52" t="s">
        <v>44</v>
      </c>
      <c r="E32" s="52" t="s">
        <v>45</v>
      </c>
      <c r="F32" s="166">
        <f>ROUND(SUM(BE82:BE104), 2)</f>
        <v>0</v>
      </c>
      <c r="G32" s="44"/>
      <c r="H32" s="44"/>
      <c r="I32" s="167">
        <v>0.20999999999999999</v>
      </c>
      <c r="J32" s="166">
        <f>ROUND(ROUND((SUM(BE82:BE104)), 2)*I32, 2)</f>
        <v>0</v>
      </c>
      <c r="K32" s="48"/>
    </row>
    <row r="33" s="1" customFormat="1" ht="14.4" customHeight="1">
      <c r="B33" s="43"/>
      <c r="C33" s="44"/>
      <c r="D33" s="44"/>
      <c r="E33" s="52" t="s">
        <v>46</v>
      </c>
      <c r="F33" s="166">
        <f>ROUND(SUM(BF82:BF104), 2)</f>
        <v>0</v>
      </c>
      <c r="G33" s="44"/>
      <c r="H33" s="44"/>
      <c r="I33" s="167">
        <v>0.14999999999999999</v>
      </c>
      <c r="J33" s="166">
        <f>ROUND(ROUND((SUM(BF82:BF104)),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47</v>
      </c>
      <c r="F34" s="166">
        <f>ROUND(SUM(BG82:BG104),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48</v>
      </c>
      <c r="F35" s="166">
        <f>ROUND(SUM(BH82:BH104),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49</v>
      </c>
      <c r="F36" s="166">
        <f>ROUND(SUM(BI82:BI104),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50</v>
      </c>
      <c r="E38" s="95"/>
      <c r="F38" s="95"/>
      <c r="G38" s="170" t="s">
        <v>51</v>
      </c>
      <c r="H38" s="171" t="s">
        <v>52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112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Oprava traťového úseku Teplička u Karlových Varů - Karlovy Vary, Březová</v>
      </c>
      <c r="F47" s="37"/>
      <c r="G47" s="37"/>
      <c r="H47" s="37"/>
      <c r="I47" s="153"/>
      <c r="J47" s="44"/>
      <c r="K47" s="48"/>
    </row>
    <row r="48">
      <c r="B48" s="25"/>
      <c r="C48" s="37" t="s">
        <v>110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542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543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A.5.1 - VRN - ostatní práce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23</v>
      </c>
      <c r="D53" s="44"/>
      <c r="E53" s="44"/>
      <c r="F53" s="32" t="str">
        <f>F14</f>
        <v>Teplička u K.V. - K.Vary-Březová</v>
      </c>
      <c r="G53" s="44"/>
      <c r="H53" s="44"/>
      <c r="I53" s="155" t="s">
        <v>25</v>
      </c>
      <c r="J53" s="156" t="str">
        <f>IF(J14="","",J14)</f>
        <v>13. 12. 2018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27</v>
      </c>
      <c r="D55" s="44"/>
      <c r="E55" s="44"/>
      <c r="F55" s="32" t="str">
        <f>E17</f>
        <v>SŽDC, s.o.; OŘ Ústí nad Labem - ST K. Vary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113</v>
      </c>
      <c r="D58" s="168"/>
      <c r="E58" s="168"/>
      <c r="F58" s="168"/>
      <c r="G58" s="168"/>
      <c r="H58" s="168"/>
      <c r="I58" s="182"/>
      <c r="J58" s="183" t="s">
        <v>114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115</v>
      </c>
      <c r="D60" s="44"/>
      <c r="E60" s="44"/>
      <c r="F60" s="44"/>
      <c r="G60" s="44"/>
      <c r="H60" s="44"/>
      <c r="I60" s="153"/>
      <c r="J60" s="164">
        <f>J82</f>
        <v>0</v>
      </c>
      <c r="K60" s="48"/>
      <c r="AU60" s="21" t="s">
        <v>116</v>
      </c>
    </row>
    <row r="61" s="1" customFormat="1" ht="21.84" customHeight="1">
      <c r="B61" s="43"/>
      <c r="C61" s="44"/>
      <c r="D61" s="44"/>
      <c r="E61" s="44"/>
      <c r="F61" s="44"/>
      <c r="G61" s="44"/>
      <c r="H61" s="44"/>
      <c r="I61" s="153"/>
      <c r="J61" s="44"/>
      <c r="K61" s="48"/>
    </row>
    <row r="62" s="1" customFormat="1" ht="6.96" customHeight="1">
      <c r="B62" s="64"/>
      <c r="C62" s="65"/>
      <c r="D62" s="65"/>
      <c r="E62" s="65"/>
      <c r="F62" s="65"/>
      <c r="G62" s="65"/>
      <c r="H62" s="65"/>
      <c r="I62" s="175"/>
      <c r="J62" s="65"/>
      <c r="K62" s="66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8"/>
      <c r="L66" s="69"/>
    </row>
    <row r="67" s="1" customFormat="1" ht="36.96" customHeight="1">
      <c r="B67" s="43"/>
      <c r="C67" s="70" t="s">
        <v>117</v>
      </c>
      <c r="D67" s="71"/>
      <c r="E67" s="71"/>
      <c r="F67" s="71"/>
      <c r="G67" s="71"/>
      <c r="H67" s="71"/>
      <c r="I67" s="186"/>
      <c r="J67" s="71"/>
      <c r="K67" s="71"/>
      <c r="L67" s="69"/>
    </row>
    <row r="68" s="1" customFormat="1" ht="6.96" customHeight="1">
      <c r="B68" s="43"/>
      <c r="C68" s="71"/>
      <c r="D68" s="71"/>
      <c r="E68" s="71"/>
      <c r="F68" s="71"/>
      <c r="G68" s="71"/>
      <c r="H68" s="71"/>
      <c r="I68" s="186"/>
      <c r="J68" s="71"/>
      <c r="K68" s="71"/>
      <c r="L68" s="69"/>
    </row>
    <row r="69" s="1" customFormat="1" ht="14.4" customHeight="1">
      <c r="B69" s="43"/>
      <c r="C69" s="73" t="s">
        <v>18</v>
      </c>
      <c r="D69" s="71"/>
      <c r="E69" s="71"/>
      <c r="F69" s="71"/>
      <c r="G69" s="71"/>
      <c r="H69" s="71"/>
      <c r="I69" s="186"/>
      <c r="J69" s="71"/>
      <c r="K69" s="71"/>
      <c r="L69" s="69"/>
    </row>
    <row r="70" s="1" customFormat="1" ht="16.5" customHeight="1">
      <c r="B70" s="43"/>
      <c r="C70" s="71"/>
      <c r="D70" s="71"/>
      <c r="E70" s="187" t="str">
        <f>E7</f>
        <v>Oprava traťového úseku Teplička u Karlových Varů - Karlovy Vary, Březová</v>
      </c>
      <c r="F70" s="73"/>
      <c r="G70" s="73"/>
      <c r="H70" s="73"/>
      <c r="I70" s="186"/>
      <c r="J70" s="71"/>
      <c r="K70" s="71"/>
      <c r="L70" s="69"/>
    </row>
    <row r="71">
      <c r="B71" s="25"/>
      <c r="C71" s="73" t="s">
        <v>110</v>
      </c>
      <c r="D71" s="264"/>
      <c r="E71" s="264"/>
      <c r="F71" s="264"/>
      <c r="G71" s="264"/>
      <c r="H71" s="264"/>
      <c r="I71" s="145"/>
      <c r="J71" s="264"/>
      <c r="K71" s="264"/>
      <c r="L71" s="265"/>
    </row>
    <row r="72" s="1" customFormat="1" ht="16.5" customHeight="1">
      <c r="B72" s="43"/>
      <c r="C72" s="71"/>
      <c r="D72" s="71"/>
      <c r="E72" s="187" t="s">
        <v>542</v>
      </c>
      <c r="F72" s="71"/>
      <c r="G72" s="71"/>
      <c r="H72" s="71"/>
      <c r="I72" s="186"/>
      <c r="J72" s="71"/>
      <c r="K72" s="71"/>
      <c r="L72" s="69"/>
    </row>
    <row r="73" s="1" customFormat="1" ht="14.4" customHeight="1">
      <c r="B73" s="43"/>
      <c r="C73" s="73" t="s">
        <v>543</v>
      </c>
      <c r="D73" s="71"/>
      <c r="E73" s="71"/>
      <c r="F73" s="71"/>
      <c r="G73" s="71"/>
      <c r="H73" s="71"/>
      <c r="I73" s="186"/>
      <c r="J73" s="71"/>
      <c r="K73" s="71"/>
      <c r="L73" s="69"/>
    </row>
    <row r="74" s="1" customFormat="1" ht="17.25" customHeight="1">
      <c r="B74" s="43"/>
      <c r="C74" s="71"/>
      <c r="D74" s="71"/>
      <c r="E74" s="79" t="str">
        <f>E11</f>
        <v>A.5.1 - VRN - ostatní práce</v>
      </c>
      <c r="F74" s="71"/>
      <c r="G74" s="71"/>
      <c r="H74" s="71"/>
      <c r="I74" s="186"/>
      <c r="J74" s="71"/>
      <c r="K74" s="71"/>
      <c r="L74" s="69"/>
    </row>
    <row r="75" s="1" customFormat="1" ht="6.96" customHeight="1">
      <c r="B75" s="43"/>
      <c r="C75" s="71"/>
      <c r="D75" s="71"/>
      <c r="E75" s="71"/>
      <c r="F75" s="71"/>
      <c r="G75" s="71"/>
      <c r="H75" s="71"/>
      <c r="I75" s="186"/>
      <c r="J75" s="71"/>
      <c r="K75" s="71"/>
      <c r="L75" s="69"/>
    </row>
    <row r="76" s="1" customFormat="1" ht="18" customHeight="1">
      <c r="B76" s="43"/>
      <c r="C76" s="73" t="s">
        <v>23</v>
      </c>
      <c r="D76" s="71"/>
      <c r="E76" s="71"/>
      <c r="F76" s="188" t="str">
        <f>F14</f>
        <v>Teplička u K.V. - K.Vary-Březová</v>
      </c>
      <c r="G76" s="71"/>
      <c r="H76" s="71"/>
      <c r="I76" s="189" t="s">
        <v>25</v>
      </c>
      <c r="J76" s="82" t="str">
        <f>IF(J14="","",J14)</f>
        <v>13. 12. 2018</v>
      </c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186"/>
      <c r="J77" s="71"/>
      <c r="K77" s="71"/>
      <c r="L77" s="69"/>
    </row>
    <row r="78" s="1" customFormat="1">
      <c r="B78" s="43"/>
      <c r="C78" s="73" t="s">
        <v>27</v>
      </c>
      <c r="D78" s="71"/>
      <c r="E78" s="71"/>
      <c r="F78" s="188" t="str">
        <f>E17</f>
        <v>SŽDC, s.o.; OŘ Ústí nad Labem - ST K. Vary</v>
      </c>
      <c r="G78" s="71"/>
      <c r="H78" s="71"/>
      <c r="I78" s="189" t="s">
        <v>36</v>
      </c>
      <c r="J78" s="188" t="str">
        <f>E23</f>
        <v xml:space="preserve"> </v>
      </c>
      <c r="K78" s="71"/>
      <c r="L78" s="69"/>
    </row>
    <row r="79" s="1" customFormat="1" ht="14.4" customHeight="1">
      <c r="B79" s="43"/>
      <c r="C79" s="73" t="s">
        <v>34</v>
      </c>
      <c r="D79" s="71"/>
      <c r="E79" s="71"/>
      <c r="F79" s="188" t="str">
        <f>IF(E20="","",E20)</f>
        <v/>
      </c>
      <c r="G79" s="71"/>
      <c r="H79" s="71"/>
      <c r="I79" s="186"/>
      <c r="J79" s="71"/>
      <c r="K79" s="71"/>
      <c r="L79" s="69"/>
    </row>
    <row r="80" s="1" customFormat="1" ht="10.32" customHeight="1">
      <c r="B80" s="43"/>
      <c r="C80" s="71"/>
      <c r="D80" s="71"/>
      <c r="E80" s="71"/>
      <c r="F80" s="71"/>
      <c r="G80" s="71"/>
      <c r="H80" s="71"/>
      <c r="I80" s="186"/>
      <c r="J80" s="71"/>
      <c r="K80" s="71"/>
      <c r="L80" s="69"/>
    </row>
    <row r="81" s="8" customFormat="1" ht="29.28" customHeight="1">
      <c r="B81" s="190"/>
      <c r="C81" s="191" t="s">
        <v>118</v>
      </c>
      <c r="D81" s="192" t="s">
        <v>59</v>
      </c>
      <c r="E81" s="192" t="s">
        <v>55</v>
      </c>
      <c r="F81" s="192" t="s">
        <v>119</v>
      </c>
      <c r="G81" s="192" t="s">
        <v>120</v>
      </c>
      <c r="H81" s="192" t="s">
        <v>121</v>
      </c>
      <c r="I81" s="193" t="s">
        <v>122</v>
      </c>
      <c r="J81" s="192" t="s">
        <v>114</v>
      </c>
      <c r="K81" s="194" t="s">
        <v>123</v>
      </c>
      <c r="L81" s="195"/>
      <c r="M81" s="99" t="s">
        <v>124</v>
      </c>
      <c r="N81" s="100" t="s">
        <v>44</v>
      </c>
      <c r="O81" s="100" t="s">
        <v>125</v>
      </c>
      <c r="P81" s="100" t="s">
        <v>126</v>
      </c>
      <c r="Q81" s="100" t="s">
        <v>127</v>
      </c>
      <c r="R81" s="100" t="s">
        <v>128</v>
      </c>
      <c r="S81" s="100" t="s">
        <v>129</v>
      </c>
      <c r="T81" s="101" t="s">
        <v>130</v>
      </c>
    </row>
    <row r="82" s="1" customFormat="1" ht="29.28" customHeight="1">
      <c r="B82" s="43"/>
      <c r="C82" s="105" t="s">
        <v>115</v>
      </c>
      <c r="D82" s="71"/>
      <c r="E82" s="71"/>
      <c r="F82" s="71"/>
      <c r="G82" s="71"/>
      <c r="H82" s="71"/>
      <c r="I82" s="186"/>
      <c r="J82" s="196">
        <f>BK82</f>
        <v>0</v>
      </c>
      <c r="K82" s="71"/>
      <c r="L82" s="69"/>
      <c r="M82" s="102"/>
      <c r="N82" s="103"/>
      <c r="O82" s="103"/>
      <c r="P82" s="197">
        <f>SUM(P83:P104)</f>
        <v>0</v>
      </c>
      <c r="Q82" s="103"/>
      <c r="R82" s="197">
        <f>SUM(R83:R104)</f>
        <v>0</v>
      </c>
      <c r="S82" s="103"/>
      <c r="T82" s="198">
        <f>SUM(T83:T104)</f>
        <v>0</v>
      </c>
      <c r="AT82" s="21" t="s">
        <v>73</v>
      </c>
      <c r="AU82" s="21" t="s">
        <v>116</v>
      </c>
      <c r="BK82" s="199">
        <f>SUM(BK83:BK104)</f>
        <v>0</v>
      </c>
    </row>
    <row r="83" s="1" customFormat="1" ht="16.5" customHeight="1">
      <c r="B83" s="43"/>
      <c r="C83" s="200" t="s">
        <v>82</v>
      </c>
      <c r="D83" s="200" t="s">
        <v>131</v>
      </c>
      <c r="E83" s="201" t="s">
        <v>545</v>
      </c>
      <c r="F83" s="202" t="s">
        <v>527</v>
      </c>
      <c r="G83" s="203" t="s">
        <v>145</v>
      </c>
      <c r="H83" s="204">
        <v>1</v>
      </c>
      <c r="I83" s="205"/>
      <c r="J83" s="206">
        <f>ROUND(I83*H83,2)</f>
        <v>0</v>
      </c>
      <c r="K83" s="202" t="s">
        <v>21</v>
      </c>
      <c r="L83" s="69"/>
      <c r="M83" s="207" t="s">
        <v>21</v>
      </c>
      <c r="N83" s="208" t="s">
        <v>45</v>
      </c>
      <c r="O83" s="44"/>
      <c r="P83" s="209">
        <f>O83*H83</f>
        <v>0</v>
      </c>
      <c r="Q83" s="209">
        <v>0</v>
      </c>
      <c r="R83" s="209">
        <f>Q83*H83</f>
        <v>0</v>
      </c>
      <c r="S83" s="209">
        <v>0</v>
      </c>
      <c r="T83" s="210">
        <f>S83*H83</f>
        <v>0</v>
      </c>
      <c r="AR83" s="21" t="s">
        <v>136</v>
      </c>
      <c r="AT83" s="21" t="s">
        <v>131</v>
      </c>
      <c r="AU83" s="21" t="s">
        <v>74</v>
      </c>
      <c r="AY83" s="21" t="s">
        <v>137</v>
      </c>
      <c r="BE83" s="211">
        <f>IF(N83="základní",J83,0)</f>
        <v>0</v>
      </c>
      <c r="BF83" s="211">
        <f>IF(N83="snížená",J83,0)</f>
        <v>0</v>
      </c>
      <c r="BG83" s="211">
        <f>IF(N83="zákl. přenesená",J83,0)</f>
        <v>0</v>
      </c>
      <c r="BH83" s="211">
        <f>IF(N83="sníž. přenesená",J83,0)</f>
        <v>0</v>
      </c>
      <c r="BI83" s="211">
        <f>IF(N83="nulová",J83,0)</f>
        <v>0</v>
      </c>
      <c r="BJ83" s="21" t="s">
        <v>82</v>
      </c>
      <c r="BK83" s="211">
        <f>ROUND(I83*H83,2)</f>
        <v>0</v>
      </c>
      <c r="BL83" s="21" t="s">
        <v>136</v>
      </c>
      <c r="BM83" s="21" t="s">
        <v>546</v>
      </c>
    </row>
    <row r="84" s="1" customFormat="1">
      <c r="B84" s="43"/>
      <c r="C84" s="71"/>
      <c r="D84" s="212" t="s">
        <v>139</v>
      </c>
      <c r="E84" s="71"/>
      <c r="F84" s="213" t="s">
        <v>547</v>
      </c>
      <c r="G84" s="71"/>
      <c r="H84" s="71"/>
      <c r="I84" s="186"/>
      <c r="J84" s="71"/>
      <c r="K84" s="71"/>
      <c r="L84" s="69"/>
      <c r="M84" s="214"/>
      <c r="N84" s="44"/>
      <c r="O84" s="44"/>
      <c r="P84" s="44"/>
      <c r="Q84" s="44"/>
      <c r="R84" s="44"/>
      <c r="S84" s="44"/>
      <c r="T84" s="92"/>
      <c r="AT84" s="21" t="s">
        <v>139</v>
      </c>
      <c r="AU84" s="21" t="s">
        <v>74</v>
      </c>
    </row>
    <row r="85" s="1" customFormat="1" ht="16.5" customHeight="1">
      <c r="B85" s="43"/>
      <c r="C85" s="200" t="s">
        <v>84</v>
      </c>
      <c r="D85" s="200" t="s">
        <v>131</v>
      </c>
      <c r="E85" s="201" t="s">
        <v>548</v>
      </c>
      <c r="F85" s="202" t="s">
        <v>549</v>
      </c>
      <c r="G85" s="203" t="s">
        <v>145</v>
      </c>
      <c r="H85" s="204">
        <v>1</v>
      </c>
      <c r="I85" s="205"/>
      <c r="J85" s="206">
        <f>ROUND(I85*H85,2)</f>
        <v>0</v>
      </c>
      <c r="K85" s="202" t="s">
        <v>21</v>
      </c>
      <c r="L85" s="69"/>
      <c r="M85" s="207" t="s">
        <v>21</v>
      </c>
      <c r="N85" s="208" t="s">
        <v>45</v>
      </c>
      <c r="O85" s="44"/>
      <c r="P85" s="209">
        <f>O85*H85</f>
        <v>0</v>
      </c>
      <c r="Q85" s="209">
        <v>0</v>
      </c>
      <c r="R85" s="209">
        <f>Q85*H85</f>
        <v>0</v>
      </c>
      <c r="S85" s="209">
        <v>0</v>
      </c>
      <c r="T85" s="210">
        <f>S85*H85</f>
        <v>0</v>
      </c>
      <c r="AR85" s="21" t="s">
        <v>136</v>
      </c>
      <c r="AT85" s="21" t="s">
        <v>131</v>
      </c>
      <c r="AU85" s="21" t="s">
        <v>74</v>
      </c>
      <c r="AY85" s="21" t="s">
        <v>137</v>
      </c>
      <c r="BE85" s="211">
        <f>IF(N85="základní",J85,0)</f>
        <v>0</v>
      </c>
      <c r="BF85" s="211">
        <f>IF(N85="snížená",J85,0)</f>
        <v>0</v>
      </c>
      <c r="BG85" s="211">
        <f>IF(N85="zákl. přenesená",J85,0)</f>
        <v>0</v>
      </c>
      <c r="BH85" s="211">
        <f>IF(N85="sníž. přenesená",J85,0)</f>
        <v>0</v>
      </c>
      <c r="BI85" s="211">
        <f>IF(N85="nulová",J85,0)</f>
        <v>0</v>
      </c>
      <c r="BJ85" s="21" t="s">
        <v>82</v>
      </c>
      <c r="BK85" s="211">
        <f>ROUND(I85*H85,2)</f>
        <v>0</v>
      </c>
      <c r="BL85" s="21" t="s">
        <v>136</v>
      </c>
      <c r="BM85" s="21" t="s">
        <v>550</v>
      </c>
    </row>
    <row r="86" s="1" customFormat="1">
      <c r="B86" s="43"/>
      <c r="C86" s="71"/>
      <c r="D86" s="212" t="s">
        <v>139</v>
      </c>
      <c r="E86" s="71"/>
      <c r="F86" s="213" t="s">
        <v>547</v>
      </c>
      <c r="G86" s="71"/>
      <c r="H86" s="71"/>
      <c r="I86" s="186"/>
      <c r="J86" s="71"/>
      <c r="K86" s="71"/>
      <c r="L86" s="69"/>
      <c r="M86" s="214"/>
      <c r="N86" s="44"/>
      <c r="O86" s="44"/>
      <c r="P86" s="44"/>
      <c r="Q86" s="44"/>
      <c r="R86" s="44"/>
      <c r="S86" s="44"/>
      <c r="T86" s="92"/>
      <c r="AT86" s="21" t="s">
        <v>139</v>
      </c>
      <c r="AU86" s="21" t="s">
        <v>74</v>
      </c>
    </row>
    <row r="87" s="1" customFormat="1" ht="16.5" customHeight="1">
      <c r="B87" s="43"/>
      <c r="C87" s="200" t="s">
        <v>194</v>
      </c>
      <c r="D87" s="200" t="s">
        <v>131</v>
      </c>
      <c r="E87" s="201" t="s">
        <v>551</v>
      </c>
      <c r="F87" s="202" t="s">
        <v>552</v>
      </c>
      <c r="G87" s="203" t="s">
        <v>152</v>
      </c>
      <c r="H87" s="204">
        <v>802</v>
      </c>
      <c r="I87" s="205"/>
      <c r="J87" s="206">
        <f>ROUND(I87*H87,2)</f>
        <v>0</v>
      </c>
      <c r="K87" s="202" t="s">
        <v>21</v>
      </c>
      <c r="L87" s="69"/>
      <c r="M87" s="207" t="s">
        <v>21</v>
      </c>
      <c r="N87" s="208" t="s">
        <v>45</v>
      </c>
      <c r="O87" s="44"/>
      <c r="P87" s="209">
        <f>O87*H87</f>
        <v>0</v>
      </c>
      <c r="Q87" s="209">
        <v>0</v>
      </c>
      <c r="R87" s="209">
        <f>Q87*H87</f>
        <v>0</v>
      </c>
      <c r="S87" s="209">
        <v>0</v>
      </c>
      <c r="T87" s="210">
        <f>S87*H87</f>
        <v>0</v>
      </c>
      <c r="AR87" s="21" t="s">
        <v>136</v>
      </c>
      <c r="AT87" s="21" t="s">
        <v>131</v>
      </c>
      <c r="AU87" s="21" t="s">
        <v>74</v>
      </c>
      <c r="AY87" s="21" t="s">
        <v>137</v>
      </c>
      <c r="BE87" s="211">
        <f>IF(N87="základní",J87,0)</f>
        <v>0</v>
      </c>
      <c r="BF87" s="211">
        <f>IF(N87="snížená",J87,0)</f>
        <v>0</v>
      </c>
      <c r="BG87" s="211">
        <f>IF(N87="zákl. přenesená",J87,0)</f>
        <v>0</v>
      </c>
      <c r="BH87" s="211">
        <f>IF(N87="sníž. přenesená",J87,0)</f>
        <v>0</v>
      </c>
      <c r="BI87" s="211">
        <f>IF(N87="nulová",J87,0)</f>
        <v>0</v>
      </c>
      <c r="BJ87" s="21" t="s">
        <v>82</v>
      </c>
      <c r="BK87" s="211">
        <f>ROUND(I87*H87,2)</f>
        <v>0</v>
      </c>
      <c r="BL87" s="21" t="s">
        <v>136</v>
      </c>
      <c r="BM87" s="21" t="s">
        <v>553</v>
      </c>
    </row>
    <row r="88" s="1" customFormat="1">
      <c r="B88" s="43"/>
      <c r="C88" s="71"/>
      <c r="D88" s="212" t="s">
        <v>139</v>
      </c>
      <c r="E88" s="71"/>
      <c r="F88" s="213" t="s">
        <v>554</v>
      </c>
      <c r="G88" s="71"/>
      <c r="H88" s="71"/>
      <c r="I88" s="186"/>
      <c r="J88" s="71"/>
      <c r="K88" s="71"/>
      <c r="L88" s="69"/>
      <c r="M88" s="214"/>
      <c r="N88" s="44"/>
      <c r="O88" s="44"/>
      <c r="P88" s="44"/>
      <c r="Q88" s="44"/>
      <c r="R88" s="44"/>
      <c r="S88" s="44"/>
      <c r="T88" s="92"/>
      <c r="AT88" s="21" t="s">
        <v>139</v>
      </c>
      <c r="AU88" s="21" t="s">
        <v>74</v>
      </c>
    </row>
    <row r="89" s="1" customFormat="1" ht="16.5" customHeight="1">
      <c r="B89" s="43"/>
      <c r="C89" s="200" t="s">
        <v>149</v>
      </c>
      <c r="D89" s="200" t="s">
        <v>131</v>
      </c>
      <c r="E89" s="201" t="s">
        <v>555</v>
      </c>
      <c r="F89" s="202" t="s">
        <v>556</v>
      </c>
      <c r="G89" s="203" t="s">
        <v>145</v>
      </c>
      <c r="H89" s="204">
        <v>5</v>
      </c>
      <c r="I89" s="205"/>
      <c r="J89" s="206">
        <f>ROUND(I89*H89,2)</f>
        <v>0</v>
      </c>
      <c r="K89" s="202" t="s">
        <v>21</v>
      </c>
      <c r="L89" s="69"/>
      <c r="M89" s="207" t="s">
        <v>21</v>
      </c>
      <c r="N89" s="208" t="s">
        <v>45</v>
      </c>
      <c r="O89" s="44"/>
      <c r="P89" s="209">
        <f>O89*H89</f>
        <v>0</v>
      </c>
      <c r="Q89" s="209">
        <v>0</v>
      </c>
      <c r="R89" s="209">
        <f>Q89*H89</f>
        <v>0</v>
      </c>
      <c r="S89" s="209">
        <v>0</v>
      </c>
      <c r="T89" s="210">
        <f>S89*H89</f>
        <v>0</v>
      </c>
      <c r="AR89" s="21" t="s">
        <v>136</v>
      </c>
      <c r="AT89" s="21" t="s">
        <v>131</v>
      </c>
      <c r="AU89" s="21" t="s">
        <v>74</v>
      </c>
      <c r="AY89" s="21" t="s">
        <v>137</v>
      </c>
      <c r="BE89" s="211">
        <f>IF(N89="základní",J89,0)</f>
        <v>0</v>
      </c>
      <c r="BF89" s="211">
        <f>IF(N89="snížená",J89,0)</f>
        <v>0</v>
      </c>
      <c r="BG89" s="211">
        <f>IF(N89="zákl. přenesená",J89,0)</f>
        <v>0</v>
      </c>
      <c r="BH89" s="211">
        <f>IF(N89="sníž. přenesená",J89,0)</f>
        <v>0</v>
      </c>
      <c r="BI89" s="211">
        <f>IF(N89="nulová",J89,0)</f>
        <v>0</v>
      </c>
      <c r="BJ89" s="21" t="s">
        <v>82</v>
      </c>
      <c r="BK89" s="211">
        <f>ROUND(I89*H89,2)</f>
        <v>0</v>
      </c>
      <c r="BL89" s="21" t="s">
        <v>136</v>
      </c>
      <c r="BM89" s="21" t="s">
        <v>557</v>
      </c>
    </row>
    <row r="90" s="1" customFormat="1">
      <c r="B90" s="43"/>
      <c r="C90" s="71"/>
      <c r="D90" s="212" t="s">
        <v>139</v>
      </c>
      <c r="E90" s="71"/>
      <c r="F90" s="213" t="s">
        <v>558</v>
      </c>
      <c r="G90" s="71"/>
      <c r="H90" s="71"/>
      <c r="I90" s="186"/>
      <c r="J90" s="71"/>
      <c r="K90" s="71"/>
      <c r="L90" s="69"/>
      <c r="M90" s="214"/>
      <c r="N90" s="44"/>
      <c r="O90" s="44"/>
      <c r="P90" s="44"/>
      <c r="Q90" s="44"/>
      <c r="R90" s="44"/>
      <c r="S90" s="44"/>
      <c r="T90" s="92"/>
      <c r="AT90" s="21" t="s">
        <v>139</v>
      </c>
      <c r="AU90" s="21" t="s">
        <v>74</v>
      </c>
    </row>
    <row r="91" s="1" customFormat="1" ht="16.5" customHeight="1">
      <c r="B91" s="43"/>
      <c r="C91" s="200" t="s">
        <v>136</v>
      </c>
      <c r="D91" s="200" t="s">
        <v>131</v>
      </c>
      <c r="E91" s="201" t="s">
        <v>559</v>
      </c>
      <c r="F91" s="202" t="s">
        <v>560</v>
      </c>
      <c r="G91" s="203" t="s">
        <v>145</v>
      </c>
      <c r="H91" s="204">
        <v>2</v>
      </c>
      <c r="I91" s="205"/>
      <c r="J91" s="206">
        <f>ROUND(I91*H91,2)</f>
        <v>0</v>
      </c>
      <c r="K91" s="202" t="s">
        <v>21</v>
      </c>
      <c r="L91" s="69"/>
      <c r="M91" s="207" t="s">
        <v>21</v>
      </c>
      <c r="N91" s="208" t="s">
        <v>45</v>
      </c>
      <c r="O91" s="44"/>
      <c r="P91" s="209">
        <f>O91*H91</f>
        <v>0</v>
      </c>
      <c r="Q91" s="209">
        <v>0</v>
      </c>
      <c r="R91" s="209">
        <f>Q91*H91</f>
        <v>0</v>
      </c>
      <c r="S91" s="209">
        <v>0</v>
      </c>
      <c r="T91" s="210">
        <f>S91*H91</f>
        <v>0</v>
      </c>
      <c r="AR91" s="21" t="s">
        <v>136</v>
      </c>
      <c r="AT91" s="21" t="s">
        <v>131</v>
      </c>
      <c r="AU91" s="21" t="s">
        <v>74</v>
      </c>
      <c r="AY91" s="21" t="s">
        <v>137</v>
      </c>
      <c r="BE91" s="211">
        <f>IF(N91="základní",J91,0)</f>
        <v>0</v>
      </c>
      <c r="BF91" s="211">
        <f>IF(N91="snížená",J91,0)</f>
        <v>0</v>
      </c>
      <c r="BG91" s="211">
        <f>IF(N91="zákl. přenesená",J91,0)</f>
        <v>0</v>
      </c>
      <c r="BH91" s="211">
        <f>IF(N91="sníž. přenesená",J91,0)</f>
        <v>0</v>
      </c>
      <c r="BI91" s="211">
        <f>IF(N91="nulová",J91,0)</f>
        <v>0</v>
      </c>
      <c r="BJ91" s="21" t="s">
        <v>82</v>
      </c>
      <c r="BK91" s="211">
        <f>ROUND(I91*H91,2)</f>
        <v>0</v>
      </c>
      <c r="BL91" s="21" t="s">
        <v>136</v>
      </c>
      <c r="BM91" s="21" t="s">
        <v>561</v>
      </c>
    </row>
    <row r="92" s="1" customFormat="1">
      <c r="B92" s="43"/>
      <c r="C92" s="71"/>
      <c r="D92" s="212" t="s">
        <v>139</v>
      </c>
      <c r="E92" s="71"/>
      <c r="F92" s="213" t="s">
        <v>562</v>
      </c>
      <c r="G92" s="71"/>
      <c r="H92" s="71"/>
      <c r="I92" s="186"/>
      <c r="J92" s="71"/>
      <c r="K92" s="71"/>
      <c r="L92" s="69"/>
      <c r="M92" s="214"/>
      <c r="N92" s="44"/>
      <c r="O92" s="44"/>
      <c r="P92" s="44"/>
      <c r="Q92" s="44"/>
      <c r="R92" s="44"/>
      <c r="S92" s="44"/>
      <c r="T92" s="92"/>
      <c r="AT92" s="21" t="s">
        <v>139</v>
      </c>
      <c r="AU92" s="21" t="s">
        <v>74</v>
      </c>
    </row>
    <row r="93" s="1" customFormat="1" ht="16.5" customHeight="1">
      <c r="B93" s="43"/>
      <c r="C93" s="200" t="s">
        <v>167</v>
      </c>
      <c r="D93" s="200" t="s">
        <v>131</v>
      </c>
      <c r="E93" s="201" t="s">
        <v>563</v>
      </c>
      <c r="F93" s="202" t="s">
        <v>564</v>
      </c>
      <c r="G93" s="203" t="s">
        <v>163</v>
      </c>
      <c r="H93" s="204">
        <v>1.4039999999999999</v>
      </c>
      <c r="I93" s="205"/>
      <c r="J93" s="206">
        <f>ROUND(I93*H93,2)</f>
        <v>0</v>
      </c>
      <c r="K93" s="202" t="s">
        <v>21</v>
      </c>
      <c r="L93" s="69"/>
      <c r="M93" s="207" t="s">
        <v>21</v>
      </c>
      <c r="N93" s="208" t="s">
        <v>45</v>
      </c>
      <c r="O93" s="44"/>
      <c r="P93" s="209">
        <f>O93*H93</f>
        <v>0</v>
      </c>
      <c r="Q93" s="209">
        <v>0</v>
      </c>
      <c r="R93" s="209">
        <f>Q93*H93</f>
        <v>0</v>
      </c>
      <c r="S93" s="209">
        <v>0</v>
      </c>
      <c r="T93" s="210">
        <f>S93*H93</f>
        <v>0</v>
      </c>
      <c r="AR93" s="21" t="s">
        <v>136</v>
      </c>
      <c r="AT93" s="21" t="s">
        <v>131</v>
      </c>
      <c r="AU93" s="21" t="s">
        <v>74</v>
      </c>
      <c r="AY93" s="21" t="s">
        <v>137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21" t="s">
        <v>82</v>
      </c>
      <c r="BK93" s="211">
        <f>ROUND(I93*H93,2)</f>
        <v>0</v>
      </c>
      <c r="BL93" s="21" t="s">
        <v>136</v>
      </c>
      <c r="BM93" s="21" t="s">
        <v>565</v>
      </c>
    </row>
    <row r="94" s="1" customFormat="1">
      <c r="B94" s="43"/>
      <c r="C94" s="71"/>
      <c r="D94" s="212" t="s">
        <v>139</v>
      </c>
      <c r="E94" s="71"/>
      <c r="F94" s="213" t="s">
        <v>566</v>
      </c>
      <c r="G94" s="71"/>
      <c r="H94" s="71"/>
      <c r="I94" s="186"/>
      <c r="J94" s="71"/>
      <c r="K94" s="71"/>
      <c r="L94" s="69"/>
      <c r="M94" s="214"/>
      <c r="N94" s="44"/>
      <c r="O94" s="44"/>
      <c r="P94" s="44"/>
      <c r="Q94" s="44"/>
      <c r="R94" s="44"/>
      <c r="S94" s="44"/>
      <c r="T94" s="92"/>
      <c r="AT94" s="21" t="s">
        <v>139</v>
      </c>
      <c r="AU94" s="21" t="s">
        <v>74</v>
      </c>
    </row>
    <row r="95" s="1" customFormat="1">
      <c r="B95" s="43"/>
      <c r="C95" s="71"/>
      <c r="D95" s="212" t="s">
        <v>141</v>
      </c>
      <c r="E95" s="71"/>
      <c r="F95" s="215" t="s">
        <v>567</v>
      </c>
      <c r="G95" s="71"/>
      <c r="H95" s="71"/>
      <c r="I95" s="186"/>
      <c r="J95" s="71"/>
      <c r="K95" s="71"/>
      <c r="L95" s="69"/>
      <c r="M95" s="214"/>
      <c r="N95" s="44"/>
      <c r="O95" s="44"/>
      <c r="P95" s="44"/>
      <c r="Q95" s="44"/>
      <c r="R95" s="44"/>
      <c r="S95" s="44"/>
      <c r="T95" s="92"/>
      <c r="AT95" s="21" t="s">
        <v>141</v>
      </c>
      <c r="AU95" s="21" t="s">
        <v>74</v>
      </c>
    </row>
    <row r="96" s="1" customFormat="1" ht="16.5" customHeight="1">
      <c r="B96" s="43"/>
      <c r="C96" s="200" t="s">
        <v>201</v>
      </c>
      <c r="D96" s="200" t="s">
        <v>131</v>
      </c>
      <c r="E96" s="201" t="s">
        <v>568</v>
      </c>
      <c r="F96" s="202" t="s">
        <v>569</v>
      </c>
      <c r="G96" s="203" t="s">
        <v>163</v>
      </c>
      <c r="H96" s="204">
        <v>0.70199999999999996</v>
      </c>
      <c r="I96" s="205"/>
      <c r="J96" s="206">
        <f>ROUND(I96*H96,2)</f>
        <v>0</v>
      </c>
      <c r="K96" s="202" t="s">
        <v>21</v>
      </c>
      <c r="L96" s="69"/>
      <c r="M96" s="207" t="s">
        <v>21</v>
      </c>
      <c r="N96" s="208" t="s">
        <v>45</v>
      </c>
      <c r="O96" s="44"/>
      <c r="P96" s="209">
        <f>O96*H96</f>
        <v>0</v>
      </c>
      <c r="Q96" s="209">
        <v>0</v>
      </c>
      <c r="R96" s="209">
        <f>Q96*H96</f>
        <v>0</v>
      </c>
      <c r="S96" s="209">
        <v>0</v>
      </c>
      <c r="T96" s="210">
        <f>S96*H96</f>
        <v>0</v>
      </c>
      <c r="AR96" s="21" t="s">
        <v>136</v>
      </c>
      <c r="AT96" s="21" t="s">
        <v>131</v>
      </c>
      <c r="AU96" s="21" t="s">
        <v>74</v>
      </c>
      <c r="AY96" s="21" t="s">
        <v>137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21" t="s">
        <v>82</v>
      </c>
      <c r="BK96" s="211">
        <f>ROUND(I96*H96,2)</f>
        <v>0</v>
      </c>
      <c r="BL96" s="21" t="s">
        <v>136</v>
      </c>
      <c r="BM96" s="21" t="s">
        <v>570</v>
      </c>
    </row>
    <row r="97" s="1" customFormat="1">
      <c r="B97" s="43"/>
      <c r="C97" s="71"/>
      <c r="D97" s="212" t="s">
        <v>139</v>
      </c>
      <c r="E97" s="71"/>
      <c r="F97" s="213" t="s">
        <v>571</v>
      </c>
      <c r="G97" s="71"/>
      <c r="H97" s="71"/>
      <c r="I97" s="186"/>
      <c r="J97" s="71"/>
      <c r="K97" s="71"/>
      <c r="L97" s="69"/>
      <c r="M97" s="214"/>
      <c r="N97" s="44"/>
      <c r="O97" s="44"/>
      <c r="P97" s="44"/>
      <c r="Q97" s="44"/>
      <c r="R97" s="44"/>
      <c r="S97" s="44"/>
      <c r="T97" s="92"/>
      <c r="AT97" s="21" t="s">
        <v>139</v>
      </c>
      <c r="AU97" s="21" t="s">
        <v>74</v>
      </c>
    </row>
    <row r="98" s="1" customFormat="1">
      <c r="B98" s="43"/>
      <c r="C98" s="71"/>
      <c r="D98" s="212" t="s">
        <v>141</v>
      </c>
      <c r="E98" s="71"/>
      <c r="F98" s="215" t="s">
        <v>572</v>
      </c>
      <c r="G98" s="71"/>
      <c r="H98" s="71"/>
      <c r="I98" s="186"/>
      <c r="J98" s="71"/>
      <c r="K98" s="71"/>
      <c r="L98" s="69"/>
      <c r="M98" s="214"/>
      <c r="N98" s="44"/>
      <c r="O98" s="44"/>
      <c r="P98" s="44"/>
      <c r="Q98" s="44"/>
      <c r="R98" s="44"/>
      <c r="S98" s="44"/>
      <c r="T98" s="92"/>
      <c r="AT98" s="21" t="s">
        <v>141</v>
      </c>
      <c r="AU98" s="21" t="s">
        <v>74</v>
      </c>
    </row>
    <row r="99" s="1" customFormat="1" ht="25.5" customHeight="1">
      <c r="B99" s="43"/>
      <c r="C99" s="200" t="s">
        <v>175</v>
      </c>
      <c r="D99" s="200" t="s">
        <v>131</v>
      </c>
      <c r="E99" s="201" t="s">
        <v>573</v>
      </c>
      <c r="F99" s="202" t="s">
        <v>574</v>
      </c>
      <c r="G99" s="203" t="s">
        <v>163</v>
      </c>
      <c r="H99" s="204">
        <v>0.70199999999999996</v>
      </c>
      <c r="I99" s="205"/>
      <c r="J99" s="206">
        <f>ROUND(I99*H99,2)</f>
        <v>0</v>
      </c>
      <c r="K99" s="202" t="s">
        <v>21</v>
      </c>
      <c r="L99" s="69"/>
      <c r="M99" s="207" t="s">
        <v>21</v>
      </c>
      <c r="N99" s="208" t="s">
        <v>45</v>
      </c>
      <c r="O99" s="44"/>
      <c r="P99" s="209">
        <f>O99*H99</f>
        <v>0</v>
      </c>
      <c r="Q99" s="209">
        <v>0</v>
      </c>
      <c r="R99" s="209">
        <f>Q99*H99</f>
        <v>0</v>
      </c>
      <c r="S99" s="209">
        <v>0</v>
      </c>
      <c r="T99" s="210">
        <f>S99*H99</f>
        <v>0</v>
      </c>
      <c r="AR99" s="21" t="s">
        <v>136</v>
      </c>
      <c r="AT99" s="21" t="s">
        <v>131</v>
      </c>
      <c r="AU99" s="21" t="s">
        <v>74</v>
      </c>
      <c r="AY99" s="21" t="s">
        <v>137</v>
      </c>
      <c r="BE99" s="211">
        <f>IF(N99="základní",J99,0)</f>
        <v>0</v>
      </c>
      <c r="BF99" s="211">
        <f>IF(N99="snížená",J99,0)</f>
        <v>0</v>
      </c>
      <c r="BG99" s="211">
        <f>IF(N99="zákl. přenesená",J99,0)</f>
        <v>0</v>
      </c>
      <c r="BH99" s="211">
        <f>IF(N99="sníž. přenesená",J99,0)</f>
        <v>0</v>
      </c>
      <c r="BI99" s="211">
        <f>IF(N99="nulová",J99,0)</f>
        <v>0</v>
      </c>
      <c r="BJ99" s="21" t="s">
        <v>82</v>
      </c>
      <c r="BK99" s="211">
        <f>ROUND(I99*H99,2)</f>
        <v>0</v>
      </c>
      <c r="BL99" s="21" t="s">
        <v>136</v>
      </c>
      <c r="BM99" s="21" t="s">
        <v>575</v>
      </c>
    </row>
    <row r="100" s="1" customFormat="1">
      <c r="B100" s="43"/>
      <c r="C100" s="71"/>
      <c r="D100" s="212" t="s">
        <v>139</v>
      </c>
      <c r="E100" s="71"/>
      <c r="F100" s="213" t="s">
        <v>576</v>
      </c>
      <c r="G100" s="71"/>
      <c r="H100" s="71"/>
      <c r="I100" s="186"/>
      <c r="J100" s="71"/>
      <c r="K100" s="71"/>
      <c r="L100" s="69"/>
      <c r="M100" s="214"/>
      <c r="N100" s="44"/>
      <c r="O100" s="44"/>
      <c r="P100" s="44"/>
      <c r="Q100" s="44"/>
      <c r="R100" s="44"/>
      <c r="S100" s="44"/>
      <c r="T100" s="92"/>
      <c r="AT100" s="21" t="s">
        <v>139</v>
      </c>
      <c r="AU100" s="21" t="s">
        <v>74</v>
      </c>
    </row>
    <row r="101" s="1" customFormat="1">
      <c r="B101" s="43"/>
      <c r="C101" s="71"/>
      <c r="D101" s="212" t="s">
        <v>141</v>
      </c>
      <c r="E101" s="71"/>
      <c r="F101" s="215" t="s">
        <v>577</v>
      </c>
      <c r="G101" s="71"/>
      <c r="H101" s="71"/>
      <c r="I101" s="186"/>
      <c r="J101" s="71"/>
      <c r="K101" s="71"/>
      <c r="L101" s="69"/>
      <c r="M101" s="214"/>
      <c r="N101" s="44"/>
      <c r="O101" s="44"/>
      <c r="P101" s="44"/>
      <c r="Q101" s="44"/>
      <c r="R101" s="44"/>
      <c r="S101" s="44"/>
      <c r="T101" s="92"/>
      <c r="AT101" s="21" t="s">
        <v>141</v>
      </c>
      <c r="AU101" s="21" t="s">
        <v>74</v>
      </c>
    </row>
    <row r="102" s="1" customFormat="1" ht="25.5" customHeight="1">
      <c r="B102" s="43"/>
      <c r="C102" s="200" t="s">
        <v>206</v>
      </c>
      <c r="D102" s="200" t="s">
        <v>131</v>
      </c>
      <c r="E102" s="201" t="s">
        <v>578</v>
      </c>
      <c r="F102" s="202" t="s">
        <v>579</v>
      </c>
      <c r="G102" s="203" t="s">
        <v>163</v>
      </c>
      <c r="H102" s="204">
        <v>0.70199999999999996</v>
      </c>
      <c r="I102" s="205"/>
      <c r="J102" s="206">
        <f>ROUND(I102*H102,2)</f>
        <v>0</v>
      </c>
      <c r="K102" s="202" t="s">
        <v>21</v>
      </c>
      <c r="L102" s="69"/>
      <c r="M102" s="207" t="s">
        <v>21</v>
      </c>
      <c r="N102" s="208" t="s">
        <v>45</v>
      </c>
      <c r="O102" s="44"/>
      <c r="P102" s="209">
        <f>O102*H102</f>
        <v>0</v>
      </c>
      <c r="Q102" s="209">
        <v>0</v>
      </c>
      <c r="R102" s="209">
        <f>Q102*H102</f>
        <v>0</v>
      </c>
      <c r="S102" s="209">
        <v>0</v>
      </c>
      <c r="T102" s="210">
        <f>S102*H102</f>
        <v>0</v>
      </c>
      <c r="AR102" s="21" t="s">
        <v>136</v>
      </c>
      <c r="AT102" s="21" t="s">
        <v>131</v>
      </c>
      <c r="AU102" s="21" t="s">
        <v>74</v>
      </c>
      <c r="AY102" s="21" t="s">
        <v>137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21" t="s">
        <v>82</v>
      </c>
      <c r="BK102" s="211">
        <f>ROUND(I102*H102,2)</f>
        <v>0</v>
      </c>
      <c r="BL102" s="21" t="s">
        <v>136</v>
      </c>
      <c r="BM102" s="21" t="s">
        <v>580</v>
      </c>
    </row>
    <row r="103" s="1" customFormat="1">
      <c r="B103" s="43"/>
      <c r="C103" s="71"/>
      <c r="D103" s="212" t="s">
        <v>139</v>
      </c>
      <c r="E103" s="71"/>
      <c r="F103" s="213" t="s">
        <v>581</v>
      </c>
      <c r="G103" s="71"/>
      <c r="H103" s="71"/>
      <c r="I103" s="186"/>
      <c r="J103" s="71"/>
      <c r="K103" s="71"/>
      <c r="L103" s="69"/>
      <c r="M103" s="214"/>
      <c r="N103" s="44"/>
      <c r="O103" s="44"/>
      <c r="P103" s="44"/>
      <c r="Q103" s="44"/>
      <c r="R103" s="44"/>
      <c r="S103" s="44"/>
      <c r="T103" s="92"/>
      <c r="AT103" s="21" t="s">
        <v>139</v>
      </c>
      <c r="AU103" s="21" t="s">
        <v>74</v>
      </c>
    </row>
    <row r="104" s="1" customFormat="1">
      <c r="B104" s="43"/>
      <c r="C104" s="71"/>
      <c r="D104" s="212" t="s">
        <v>141</v>
      </c>
      <c r="E104" s="71"/>
      <c r="F104" s="215" t="s">
        <v>582</v>
      </c>
      <c r="G104" s="71"/>
      <c r="H104" s="71"/>
      <c r="I104" s="186"/>
      <c r="J104" s="71"/>
      <c r="K104" s="71"/>
      <c r="L104" s="69"/>
      <c r="M104" s="258"/>
      <c r="N104" s="259"/>
      <c r="O104" s="259"/>
      <c r="P104" s="259"/>
      <c r="Q104" s="259"/>
      <c r="R104" s="259"/>
      <c r="S104" s="259"/>
      <c r="T104" s="260"/>
      <c r="AT104" s="21" t="s">
        <v>141</v>
      </c>
      <c r="AU104" s="21" t="s">
        <v>74</v>
      </c>
    </row>
    <row r="105" s="1" customFormat="1" ht="6.96" customHeight="1">
      <c r="B105" s="64"/>
      <c r="C105" s="65"/>
      <c r="D105" s="65"/>
      <c r="E105" s="65"/>
      <c r="F105" s="65"/>
      <c r="G105" s="65"/>
      <c r="H105" s="65"/>
      <c r="I105" s="175"/>
      <c r="J105" s="65"/>
      <c r="K105" s="65"/>
      <c r="L105" s="69"/>
    </row>
  </sheetData>
  <sheetProtection sheet="1" autoFilter="0" formatColumns="0" formatRows="0" objects="1" scenarios="1" spinCount="100000" saltValue="Jbr5kOz3wfWUXPHbkQIZaR30lFoIkE1hPeHWieP0ZiV102olwBdQB/7g/35niKsXp4XESFpB3+BOYXAwi6HxvA==" hashValue="3OD/sieQuaUQ+eJPZBNiOxVgMnp/1p7M9Ctomu6NjUh5cWeIk4Xwfu9zvQp35WvIWs9LDccDLRrbu5CD65LtjQ==" algorithmName="SHA-512" password="CC35"/>
  <autoFilter ref="C81:K104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104</v>
      </c>
      <c r="G1" s="148" t="s">
        <v>105</v>
      </c>
      <c r="H1" s="148"/>
      <c r="I1" s="149"/>
      <c r="J1" s="148" t="s">
        <v>106</v>
      </c>
      <c r="K1" s="147" t="s">
        <v>107</v>
      </c>
      <c r="L1" s="148" t="s">
        <v>108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103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84</v>
      </c>
    </row>
    <row r="4" ht="36.96" customHeight="1">
      <c r="B4" s="25"/>
      <c r="C4" s="26"/>
      <c r="D4" s="27" t="s">
        <v>109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stavby'!K6</f>
        <v>Oprava traťového úseku Teplička u Karlových Varů - Karlovy Vary, Březová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110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542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543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583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21</v>
      </c>
      <c r="K13" s="48"/>
    </row>
    <row r="14" s="1" customFormat="1" ht="14.4" customHeight="1">
      <c r="B14" s="43"/>
      <c r="C14" s="44"/>
      <c r="D14" s="37" t="s">
        <v>23</v>
      </c>
      <c r="E14" s="44"/>
      <c r="F14" s="32" t="s">
        <v>24</v>
      </c>
      <c r="G14" s="44"/>
      <c r="H14" s="44"/>
      <c r="I14" s="155" t="s">
        <v>25</v>
      </c>
      <c r="J14" s="156" t="str">
        <f>'Rekapitulace stavby'!AN8</f>
        <v>13. 12. 2018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27</v>
      </c>
      <c r="E16" s="44"/>
      <c r="F16" s="44"/>
      <c r="G16" s="44"/>
      <c r="H16" s="44"/>
      <c r="I16" s="155" t="s">
        <v>28</v>
      </c>
      <c r="J16" s="32" t="s">
        <v>29</v>
      </c>
      <c r="K16" s="48"/>
    </row>
    <row r="17" s="1" customFormat="1" ht="18" customHeight="1">
      <c r="B17" s="43"/>
      <c r="C17" s="44"/>
      <c r="D17" s="44"/>
      <c r="E17" s="32" t="s">
        <v>31</v>
      </c>
      <c r="F17" s="44"/>
      <c r="G17" s="44"/>
      <c r="H17" s="44"/>
      <c r="I17" s="155" t="s">
        <v>32</v>
      </c>
      <c r="J17" s="32" t="s">
        <v>33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34</v>
      </c>
      <c r="E19" s="44"/>
      <c r="F19" s="44"/>
      <c r="G19" s="44"/>
      <c r="H19" s="44"/>
      <c r="I19" s="155" t="s">
        <v>28</v>
      </c>
      <c r="J19" s="32" t="str">
        <f>IF('Rekapitulace stavby'!AN13="Vyplň údaj","",IF('Rekapitulace stavby'!AN13="","",'Rekapitulace stavby'!AN13))</f>
        <v/>
      </c>
      <c r="K19" s="48"/>
    </row>
    <row r="20" s="1" customFormat="1" ht="18" customHeight="1">
      <c r="B20" s="43"/>
      <c r="C20" s="44"/>
      <c r="D20" s="44"/>
      <c r="E20" s="32" t="str">
        <f>IF('Rekapitulace stavby'!E14="Vyplň údaj","",IF('Rekapitulace stavby'!E14="","",'Rekapitulace stavby'!E14))</f>
        <v/>
      </c>
      <c r="F20" s="44"/>
      <c r="G20" s="44"/>
      <c r="H20" s="44"/>
      <c r="I20" s="155" t="s">
        <v>32</v>
      </c>
      <c r="J20" s="32" t="str">
        <f>IF('Rekapitulace stavby'!AN14="Vyplň údaj","",IF('Rekapitulace stavby'!AN14="","",'Rekapitulace stavby'!AN14))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36</v>
      </c>
      <c r="E22" s="44"/>
      <c r="F22" s="44"/>
      <c r="G22" s="44"/>
      <c r="H22" s="44"/>
      <c r="I22" s="155" t="s">
        <v>28</v>
      </c>
      <c r="J22" s="32" t="str">
        <f>IF('Rekapitulace stavby'!AN16="","",'Rekapitulace stavby'!AN16)</f>
        <v/>
      </c>
      <c r="K22" s="48"/>
    </row>
    <row r="23" s="1" customFormat="1" ht="18" customHeight="1">
      <c r="B23" s="43"/>
      <c r="C23" s="44"/>
      <c r="D23" s="44"/>
      <c r="E23" s="32" t="str">
        <f>IF('Rekapitulace stavby'!E17="","",'Rekapitulace stavby'!E17)</f>
        <v xml:space="preserve"> </v>
      </c>
      <c r="F23" s="44"/>
      <c r="G23" s="44"/>
      <c r="H23" s="44"/>
      <c r="I23" s="155" t="s">
        <v>32</v>
      </c>
      <c r="J23" s="32" t="str">
        <f>IF('Rekapitulace stavby'!AN17="","",'Rekapitulace stavby'!AN17)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39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21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40</v>
      </c>
      <c r="E29" s="44"/>
      <c r="F29" s="44"/>
      <c r="G29" s="44"/>
      <c r="H29" s="44"/>
      <c r="I29" s="153"/>
      <c r="J29" s="164">
        <f>ROUND(J82,2)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42</v>
      </c>
      <c r="G31" s="44"/>
      <c r="H31" s="44"/>
      <c r="I31" s="165" t="s">
        <v>41</v>
      </c>
      <c r="J31" s="49" t="s">
        <v>43</v>
      </c>
      <c r="K31" s="48"/>
    </row>
    <row r="32" s="1" customFormat="1" ht="14.4" customHeight="1">
      <c r="B32" s="43"/>
      <c r="C32" s="44"/>
      <c r="D32" s="52" t="s">
        <v>44</v>
      </c>
      <c r="E32" s="52" t="s">
        <v>45</v>
      </c>
      <c r="F32" s="166">
        <f>ROUND(SUM(BE82:BE103), 2)</f>
        <v>0</v>
      </c>
      <c r="G32" s="44"/>
      <c r="H32" s="44"/>
      <c r="I32" s="167">
        <v>0.20999999999999999</v>
      </c>
      <c r="J32" s="166">
        <f>ROUND(ROUND((SUM(BE82:BE103)), 2)*I32, 2)</f>
        <v>0</v>
      </c>
      <c r="K32" s="48"/>
    </row>
    <row r="33" s="1" customFormat="1" ht="14.4" customHeight="1">
      <c r="B33" s="43"/>
      <c r="C33" s="44"/>
      <c r="D33" s="44"/>
      <c r="E33" s="52" t="s">
        <v>46</v>
      </c>
      <c r="F33" s="166">
        <f>ROUND(SUM(BF82:BF103), 2)</f>
        <v>0</v>
      </c>
      <c r="G33" s="44"/>
      <c r="H33" s="44"/>
      <c r="I33" s="167">
        <v>0.14999999999999999</v>
      </c>
      <c r="J33" s="166">
        <f>ROUND(ROUND((SUM(BF82:BF103)),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47</v>
      </c>
      <c r="F34" s="166">
        <f>ROUND(SUM(BG82:BG103),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48</v>
      </c>
      <c r="F35" s="166">
        <f>ROUND(SUM(BH82:BH103),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49</v>
      </c>
      <c r="F36" s="166">
        <f>ROUND(SUM(BI82:BI103),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50</v>
      </c>
      <c r="E38" s="95"/>
      <c r="F38" s="95"/>
      <c r="G38" s="170" t="s">
        <v>51</v>
      </c>
      <c r="H38" s="171" t="s">
        <v>52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112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Oprava traťového úseku Teplička u Karlových Varů - Karlovy Vary, Březová</v>
      </c>
      <c r="F47" s="37"/>
      <c r="G47" s="37"/>
      <c r="H47" s="37"/>
      <c r="I47" s="153"/>
      <c r="J47" s="44"/>
      <c r="K47" s="48"/>
    </row>
    <row r="48">
      <c r="B48" s="25"/>
      <c r="C48" s="37" t="s">
        <v>110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542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543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A.5.2 - VRN - přeprava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23</v>
      </c>
      <c r="D53" s="44"/>
      <c r="E53" s="44"/>
      <c r="F53" s="32" t="str">
        <f>F14</f>
        <v>Teplička u K.V. - K.Vary-Březová</v>
      </c>
      <c r="G53" s="44"/>
      <c r="H53" s="44"/>
      <c r="I53" s="155" t="s">
        <v>25</v>
      </c>
      <c r="J53" s="156" t="str">
        <f>IF(J14="","",J14)</f>
        <v>13. 12. 2018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27</v>
      </c>
      <c r="D55" s="44"/>
      <c r="E55" s="44"/>
      <c r="F55" s="32" t="str">
        <f>E17</f>
        <v>SŽDC, s.o.; OŘ Ústí nad Labem - ST K. Vary</v>
      </c>
      <c r="G55" s="44"/>
      <c r="H55" s="44"/>
      <c r="I55" s="155" t="s">
        <v>36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34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113</v>
      </c>
      <c r="D58" s="168"/>
      <c r="E58" s="168"/>
      <c r="F58" s="168"/>
      <c r="G58" s="168"/>
      <c r="H58" s="168"/>
      <c r="I58" s="182"/>
      <c r="J58" s="183" t="s">
        <v>114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115</v>
      </c>
      <c r="D60" s="44"/>
      <c r="E60" s="44"/>
      <c r="F60" s="44"/>
      <c r="G60" s="44"/>
      <c r="H60" s="44"/>
      <c r="I60" s="153"/>
      <c r="J60" s="164">
        <f>J82</f>
        <v>0</v>
      </c>
      <c r="K60" s="48"/>
      <c r="AU60" s="21" t="s">
        <v>116</v>
      </c>
    </row>
    <row r="61" s="1" customFormat="1" ht="21.84" customHeight="1">
      <c r="B61" s="43"/>
      <c r="C61" s="44"/>
      <c r="D61" s="44"/>
      <c r="E61" s="44"/>
      <c r="F61" s="44"/>
      <c r="G61" s="44"/>
      <c r="H61" s="44"/>
      <c r="I61" s="153"/>
      <c r="J61" s="44"/>
      <c r="K61" s="48"/>
    </row>
    <row r="62" s="1" customFormat="1" ht="6.96" customHeight="1">
      <c r="B62" s="64"/>
      <c r="C62" s="65"/>
      <c r="D62" s="65"/>
      <c r="E62" s="65"/>
      <c r="F62" s="65"/>
      <c r="G62" s="65"/>
      <c r="H62" s="65"/>
      <c r="I62" s="175"/>
      <c r="J62" s="65"/>
      <c r="K62" s="66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8"/>
      <c r="L66" s="69"/>
    </row>
    <row r="67" s="1" customFormat="1" ht="36.96" customHeight="1">
      <c r="B67" s="43"/>
      <c r="C67" s="70" t="s">
        <v>117</v>
      </c>
      <c r="D67" s="71"/>
      <c r="E67" s="71"/>
      <c r="F67" s="71"/>
      <c r="G67" s="71"/>
      <c r="H67" s="71"/>
      <c r="I67" s="186"/>
      <c r="J67" s="71"/>
      <c r="K67" s="71"/>
      <c r="L67" s="69"/>
    </row>
    <row r="68" s="1" customFormat="1" ht="6.96" customHeight="1">
      <c r="B68" s="43"/>
      <c r="C68" s="71"/>
      <c r="D68" s="71"/>
      <c r="E68" s="71"/>
      <c r="F68" s="71"/>
      <c r="G68" s="71"/>
      <c r="H68" s="71"/>
      <c r="I68" s="186"/>
      <c r="J68" s="71"/>
      <c r="K68" s="71"/>
      <c r="L68" s="69"/>
    </row>
    <row r="69" s="1" customFormat="1" ht="14.4" customHeight="1">
      <c r="B69" s="43"/>
      <c r="C69" s="73" t="s">
        <v>18</v>
      </c>
      <c r="D69" s="71"/>
      <c r="E69" s="71"/>
      <c r="F69" s="71"/>
      <c r="G69" s="71"/>
      <c r="H69" s="71"/>
      <c r="I69" s="186"/>
      <c r="J69" s="71"/>
      <c r="K69" s="71"/>
      <c r="L69" s="69"/>
    </row>
    <row r="70" s="1" customFormat="1" ht="16.5" customHeight="1">
      <c r="B70" s="43"/>
      <c r="C70" s="71"/>
      <c r="D70" s="71"/>
      <c r="E70" s="187" t="str">
        <f>E7</f>
        <v>Oprava traťového úseku Teplička u Karlových Varů - Karlovy Vary, Březová</v>
      </c>
      <c r="F70" s="73"/>
      <c r="G70" s="73"/>
      <c r="H70" s="73"/>
      <c r="I70" s="186"/>
      <c r="J70" s="71"/>
      <c r="K70" s="71"/>
      <c r="L70" s="69"/>
    </row>
    <row r="71">
      <c r="B71" s="25"/>
      <c r="C71" s="73" t="s">
        <v>110</v>
      </c>
      <c r="D71" s="264"/>
      <c r="E71" s="264"/>
      <c r="F71" s="264"/>
      <c r="G71" s="264"/>
      <c r="H71" s="264"/>
      <c r="I71" s="145"/>
      <c r="J71" s="264"/>
      <c r="K71" s="264"/>
      <c r="L71" s="265"/>
    </row>
    <row r="72" s="1" customFormat="1" ht="16.5" customHeight="1">
      <c r="B72" s="43"/>
      <c r="C72" s="71"/>
      <c r="D72" s="71"/>
      <c r="E72" s="187" t="s">
        <v>542</v>
      </c>
      <c r="F72" s="71"/>
      <c r="G72" s="71"/>
      <c r="H72" s="71"/>
      <c r="I72" s="186"/>
      <c r="J72" s="71"/>
      <c r="K72" s="71"/>
      <c r="L72" s="69"/>
    </row>
    <row r="73" s="1" customFormat="1" ht="14.4" customHeight="1">
      <c r="B73" s="43"/>
      <c r="C73" s="73" t="s">
        <v>543</v>
      </c>
      <c r="D73" s="71"/>
      <c r="E73" s="71"/>
      <c r="F73" s="71"/>
      <c r="G73" s="71"/>
      <c r="H73" s="71"/>
      <c r="I73" s="186"/>
      <c r="J73" s="71"/>
      <c r="K73" s="71"/>
      <c r="L73" s="69"/>
    </row>
    <row r="74" s="1" customFormat="1" ht="17.25" customHeight="1">
      <c r="B74" s="43"/>
      <c r="C74" s="71"/>
      <c r="D74" s="71"/>
      <c r="E74" s="79" t="str">
        <f>E11</f>
        <v>A.5.2 - VRN - přeprava</v>
      </c>
      <c r="F74" s="71"/>
      <c r="G74" s="71"/>
      <c r="H74" s="71"/>
      <c r="I74" s="186"/>
      <c r="J74" s="71"/>
      <c r="K74" s="71"/>
      <c r="L74" s="69"/>
    </row>
    <row r="75" s="1" customFormat="1" ht="6.96" customHeight="1">
      <c r="B75" s="43"/>
      <c r="C75" s="71"/>
      <c r="D75" s="71"/>
      <c r="E75" s="71"/>
      <c r="F75" s="71"/>
      <c r="G75" s="71"/>
      <c r="H75" s="71"/>
      <c r="I75" s="186"/>
      <c r="J75" s="71"/>
      <c r="K75" s="71"/>
      <c r="L75" s="69"/>
    </row>
    <row r="76" s="1" customFormat="1" ht="18" customHeight="1">
      <c r="B76" s="43"/>
      <c r="C76" s="73" t="s">
        <v>23</v>
      </c>
      <c r="D76" s="71"/>
      <c r="E76" s="71"/>
      <c r="F76" s="188" t="str">
        <f>F14</f>
        <v>Teplička u K.V. - K.Vary-Březová</v>
      </c>
      <c r="G76" s="71"/>
      <c r="H76" s="71"/>
      <c r="I76" s="189" t="s">
        <v>25</v>
      </c>
      <c r="J76" s="82" t="str">
        <f>IF(J14="","",J14)</f>
        <v>13. 12. 2018</v>
      </c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186"/>
      <c r="J77" s="71"/>
      <c r="K77" s="71"/>
      <c r="L77" s="69"/>
    </row>
    <row r="78" s="1" customFormat="1">
      <c r="B78" s="43"/>
      <c r="C78" s="73" t="s">
        <v>27</v>
      </c>
      <c r="D78" s="71"/>
      <c r="E78" s="71"/>
      <c r="F78" s="188" t="str">
        <f>E17</f>
        <v>SŽDC, s.o.; OŘ Ústí nad Labem - ST K. Vary</v>
      </c>
      <c r="G78" s="71"/>
      <c r="H78" s="71"/>
      <c r="I78" s="189" t="s">
        <v>36</v>
      </c>
      <c r="J78" s="188" t="str">
        <f>E23</f>
        <v xml:space="preserve"> </v>
      </c>
      <c r="K78" s="71"/>
      <c r="L78" s="69"/>
    </row>
    <row r="79" s="1" customFormat="1" ht="14.4" customHeight="1">
      <c r="B79" s="43"/>
      <c r="C79" s="73" t="s">
        <v>34</v>
      </c>
      <c r="D79" s="71"/>
      <c r="E79" s="71"/>
      <c r="F79" s="188" t="str">
        <f>IF(E20="","",E20)</f>
        <v/>
      </c>
      <c r="G79" s="71"/>
      <c r="H79" s="71"/>
      <c r="I79" s="186"/>
      <c r="J79" s="71"/>
      <c r="K79" s="71"/>
      <c r="L79" s="69"/>
    </row>
    <row r="80" s="1" customFormat="1" ht="10.32" customHeight="1">
      <c r="B80" s="43"/>
      <c r="C80" s="71"/>
      <c r="D80" s="71"/>
      <c r="E80" s="71"/>
      <c r="F80" s="71"/>
      <c r="G80" s="71"/>
      <c r="H80" s="71"/>
      <c r="I80" s="186"/>
      <c r="J80" s="71"/>
      <c r="K80" s="71"/>
      <c r="L80" s="69"/>
    </row>
    <row r="81" s="8" customFormat="1" ht="29.28" customHeight="1">
      <c r="B81" s="190"/>
      <c r="C81" s="191" t="s">
        <v>118</v>
      </c>
      <c r="D81" s="192" t="s">
        <v>59</v>
      </c>
      <c r="E81" s="192" t="s">
        <v>55</v>
      </c>
      <c r="F81" s="192" t="s">
        <v>119</v>
      </c>
      <c r="G81" s="192" t="s">
        <v>120</v>
      </c>
      <c r="H81" s="192" t="s">
        <v>121</v>
      </c>
      <c r="I81" s="193" t="s">
        <v>122</v>
      </c>
      <c r="J81" s="192" t="s">
        <v>114</v>
      </c>
      <c r="K81" s="194" t="s">
        <v>123</v>
      </c>
      <c r="L81" s="195"/>
      <c r="M81" s="99" t="s">
        <v>124</v>
      </c>
      <c r="N81" s="100" t="s">
        <v>44</v>
      </c>
      <c r="O81" s="100" t="s">
        <v>125</v>
      </c>
      <c r="P81" s="100" t="s">
        <v>126</v>
      </c>
      <c r="Q81" s="100" t="s">
        <v>127</v>
      </c>
      <c r="R81" s="100" t="s">
        <v>128</v>
      </c>
      <c r="S81" s="100" t="s">
        <v>129</v>
      </c>
      <c r="T81" s="101" t="s">
        <v>130</v>
      </c>
    </row>
    <row r="82" s="1" customFormat="1" ht="29.28" customHeight="1">
      <c r="B82" s="43"/>
      <c r="C82" s="105" t="s">
        <v>115</v>
      </c>
      <c r="D82" s="71"/>
      <c r="E82" s="71"/>
      <c r="F82" s="71"/>
      <c r="G82" s="71"/>
      <c r="H82" s="71"/>
      <c r="I82" s="186"/>
      <c r="J82" s="196">
        <f>BK82</f>
        <v>0</v>
      </c>
      <c r="K82" s="71"/>
      <c r="L82" s="69"/>
      <c r="M82" s="102"/>
      <c r="N82" s="103"/>
      <c r="O82" s="103"/>
      <c r="P82" s="197">
        <f>SUM(P83:P103)</f>
        <v>0</v>
      </c>
      <c r="Q82" s="103"/>
      <c r="R82" s="197">
        <f>SUM(R83:R103)</f>
        <v>0</v>
      </c>
      <c r="S82" s="103"/>
      <c r="T82" s="198">
        <f>SUM(T83:T103)</f>
        <v>0</v>
      </c>
      <c r="AT82" s="21" t="s">
        <v>73</v>
      </c>
      <c r="AU82" s="21" t="s">
        <v>116</v>
      </c>
      <c r="BK82" s="199">
        <f>SUM(BK83:BK103)</f>
        <v>0</v>
      </c>
    </row>
    <row r="83" s="1" customFormat="1" ht="25.5" customHeight="1">
      <c r="B83" s="43"/>
      <c r="C83" s="200" t="s">
        <v>82</v>
      </c>
      <c r="D83" s="200" t="s">
        <v>131</v>
      </c>
      <c r="E83" s="201" t="s">
        <v>584</v>
      </c>
      <c r="F83" s="202" t="s">
        <v>585</v>
      </c>
      <c r="G83" s="203" t="s">
        <v>188</v>
      </c>
      <c r="H83" s="204">
        <v>2491.277</v>
      </c>
      <c r="I83" s="205"/>
      <c r="J83" s="206">
        <f>ROUND(I83*H83,2)</f>
        <v>0</v>
      </c>
      <c r="K83" s="202" t="s">
        <v>135</v>
      </c>
      <c r="L83" s="69"/>
      <c r="M83" s="207" t="s">
        <v>21</v>
      </c>
      <c r="N83" s="208" t="s">
        <v>45</v>
      </c>
      <c r="O83" s="44"/>
      <c r="P83" s="209">
        <f>O83*H83</f>
        <v>0</v>
      </c>
      <c r="Q83" s="209">
        <v>0</v>
      </c>
      <c r="R83" s="209">
        <f>Q83*H83</f>
        <v>0</v>
      </c>
      <c r="S83" s="209">
        <v>0</v>
      </c>
      <c r="T83" s="210">
        <f>S83*H83</f>
        <v>0</v>
      </c>
      <c r="AR83" s="21" t="s">
        <v>189</v>
      </c>
      <c r="AT83" s="21" t="s">
        <v>131</v>
      </c>
      <c r="AU83" s="21" t="s">
        <v>74</v>
      </c>
      <c r="AY83" s="21" t="s">
        <v>137</v>
      </c>
      <c r="BE83" s="211">
        <f>IF(N83="základní",J83,0)</f>
        <v>0</v>
      </c>
      <c r="BF83" s="211">
        <f>IF(N83="snížená",J83,0)</f>
        <v>0</v>
      </c>
      <c r="BG83" s="211">
        <f>IF(N83="zákl. přenesená",J83,0)</f>
        <v>0</v>
      </c>
      <c r="BH83" s="211">
        <f>IF(N83="sníž. přenesená",J83,0)</f>
        <v>0</v>
      </c>
      <c r="BI83" s="211">
        <f>IF(N83="nulová",J83,0)</f>
        <v>0</v>
      </c>
      <c r="BJ83" s="21" t="s">
        <v>82</v>
      </c>
      <c r="BK83" s="211">
        <f>ROUND(I83*H83,2)</f>
        <v>0</v>
      </c>
      <c r="BL83" s="21" t="s">
        <v>189</v>
      </c>
      <c r="BM83" s="21" t="s">
        <v>586</v>
      </c>
    </row>
    <row r="84" s="1" customFormat="1">
      <c r="B84" s="43"/>
      <c r="C84" s="71"/>
      <c r="D84" s="212" t="s">
        <v>139</v>
      </c>
      <c r="E84" s="71"/>
      <c r="F84" s="213" t="s">
        <v>587</v>
      </c>
      <c r="G84" s="71"/>
      <c r="H84" s="71"/>
      <c r="I84" s="186"/>
      <c r="J84" s="71"/>
      <c r="K84" s="71"/>
      <c r="L84" s="69"/>
      <c r="M84" s="214"/>
      <c r="N84" s="44"/>
      <c r="O84" s="44"/>
      <c r="P84" s="44"/>
      <c r="Q84" s="44"/>
      <c r="R84" s="44"/>
      <c r="S84" s="44"/>
      <c r="T84" s="92"/>
      <c r="AT84" s="21" t="s">
        <v>139</v>
      </c>
      <c r="AU84" s="21" t="s">
        <v>74</v>
      </c>
    </row>
    <row r="85" s="1" customFormat="1">
      <c r="B85" s="43"/>
      <c r="C85" s="71"/>
      <c r="D85" s="212" t="s">
        <v>141</v>
      </c>
      <c r="E85" s="71"/>
      <c r="F85" s="215" t="s">
        <v>588</v>
      </c>
      <c r="G85" s="71"/>
      <c r="H85" s="71"/>
      <c r="I85" s="186"/>
      <c r="J85" s="71"/>
      <c r="K85" s="71"/>
      <c r="L85" s="69"/>
      <c r="M85" s="214"/>
      <c r="N85" s="44"/>
      <c r="O85" s="44"/>
      <c r="P85" s="44"/>
      <c r="Q85" s="44"/>
      <c r="R85" s="44"/>
      <c r="S85" s="44"/>
      <c r="T85" s="92"/>
      <c r="AT85" s="21" t="s">
        <v>141</v>
      </c>
      <c r="AU85" s="21" t="s">
        <v>74</v>
      </c>
    </row>
    <row r="86" s="1" customFormat="1" ht="25.5" customHeight="1">
      <c r="B86" s="43"/>
      <c r="C86" s="200" t="s">
        <v>84</v>
      </c>
      <c r="D86" s="200" t="s">
        <v>131</v>
      </c>
      <c r="E86" s="201" t="s">
        <v>589</v>
      </c>
      <c r="F86" s="202" t="s">
        <v>590</v>
      </c>
      <c r="G86" s="203" t="s">
        <v>188</v>
      </c>
      <c r="H86" s="204">
        <v>1673.3900000000001</v>
      </c>
      <c r="I86" s="205"/>
      <c r="J86" s="206">
        <f>ROUND(I86*H86,2)</f>
        <v>0</v>
      </c>
      <c r="K86" s="202" t="s">
        <v>135</v>
      </c>
      <c r="L86" s="69"/>
      <c r="M86" s="207" t="s">
        <v>21</v>
      </c>
      <c r="N86" s="208" t="s">
        <v>45</v>
      </c>
      <c r="O86" s="44"/>
      <c r="P86" s="209">
        <f>O86*H86</f>
        <v>0</v>
      </c>
      <c r="Q86" s="209">
        <v>0</v>
      </c>
      <c r="R86" s="209">
        <f>Q86*H86</f>
        <v>0</v>
      </c>
      <c r="S86" s="209">
        <v>0</v>
      </c>
      <c r="T86" s="210">
        <f>S86*H86</f>
        <v>0</v>
      </c>
      <c r="AR86" s="21" t="s">
        <v>189</v>
      </c>
      <c r="AT86" s="21" t="s">
        <v>131</v>
      </c>
      <c r="AU86" s="21" t="s">
        <v>74</v>
      </c>
      <c r="AY86" s="21" t="s">
        <v>137</v>
      </c>
      <c r="BE86" s="211">
        <f>IF(N86="základní",J86,0)</f>
        <v>0</v>
      </c>
      <c r="BF86" s="211">
        <f>IF(N86="snížená",J86,0)</f>
        <v>0</v>
      </c>
      <c r="BG86" s="211">
        <f>IF(N86="zákl. přenesená",J86,0)</f>
        <v>0</v>
      </c>
      <c r="BH86" s="211">
        <f>IF(N86="sníž. přenesená",J86,0)</f>
        <v>0</v>
      </c>
      <c r="BI86" s="211">
        <f>IF(N86="nulová",J86,0)</f>
        <v>0</v>
      </c>
      <c r="BJ86" s="21" t="s">
        <v>82</v>
      </c>
      <c r="BK86" s="211">
        <f>ROUND(I86*H86,2)</f>
        <v>0</v>
      </c>
      <c r="BL86" s="21" t="s">
        <v>189</v>
      </c>
      <c r="BM86" s="21" t="s">
        <v>591</v>
      </c>
    </row>
    <row r="87" s="1" customFormat="1">
      <c r="B87" s="43"/>
      <c r="C87" s="71"/>
      <c r="D87" s="212" t="s">
        <v>139</v>
      </c>
      <c r="E87" s="71"/>
      <c r="F87" s="213" t="s">
        <v>592</v>
      </c>
      <c r="G87" s="71"/>
      <c r="H87" s="71"/>
      <c r="I87" s="186"/>
      <c r="J87" s="71"/>
      <c r="K87" s="71"/>
      <c r="L87" s="69"/>
      <c r="M87" s="214"/>
      <c r="N87" s="44"/>
      <c r="O87" s="44"/>
      <c r="P87" s="44"/>
      <c r="Q87" s="44"/>
      <c r="R87" s="44"/>
      <c r="S87" s="44"/>
      <c r="T87" s="92"/>
      <c r="AT87" s="21" t="s">
        <v>139</v>
      </c>
      <c r="AU87" s="21" t="s">
        <v>74</v>
      </c>
    </row>
    <row r="88" s="1" customFormat="1">
      <c r="B88" s="43"/>
      <c r="C88" s="71"/>
      <c r="D88" s="212" t="s">
        <v>141</v>
      </c>
      <c r="E88" s="71"/>
      <c r="F88" s="215" t="s">
        <v>593</v>
      </c>
      <c r="G88" s="71"/>
      <c r="H88" s="71"/>
      <c r="I88" s="186"/>
      <c r="J88" s="71"/>
      <c r="K88" s="71"/>
      <c r="L88" s="69"/>
      <c r="M88" s="214"/>
      <c r="N88" s="44"/>
      <c r="O88" s="44"/>
      <c r="P88" s="44"/>
      <c r="Q88" s="44"/>
      <c r="R88" s="44"/>
      <c r="S88" s="44"/>
      <c r="T88" s="92"/>
      <c r="AT88" s="21" t="s">
        <v>141</v>
      </c>
      <c r="AU88" s="21" t="s">
        <v>74</v>
      </c>
    </row>
    <row r="89" s="1" customFormat="1" ht="25.5" customHeight="1">
      <c r="B89" s="43"/>
      <c r="C89" s="200" t="s">
        <v>206</v>
      </c>
      <c r="D89" s="200" t="s">
        <v>131</v>
      </c>
      <c r="E89" s="201" t="s">
        <v>594</v>
      </c>
      <c r="F89" s="202" t="s">
        <v>595</v>
      </c>
      <c r="G89" s="203" t="s">
        <v>188</v>
      </c>
      <c r="H89" s="204">
        <v>35.494999999999997</v>
      </c>
      <c r="I89" s="205"/>
      <c r="J89" s="206">
        <f>ROUND(I89*H89,2)</f>
        <v>0</v>
      </c>
      <c r="K89" s="202" t="s">
        <v>135</v>
      </c>
      <c r="L89" s="69"/>
      <c r="M89" s="207" t="s">
        <v>21</v>
      </c>
      <c r="N89" s="208" t="s">
        <v>45</v>
      </c>
      <c r="O89" s="44"/>
      <c r="P89" s="209">
        <f>O89*H89</f>
        <v>0</v>
      </c>
      <c r="Q89" s="209">
        <v>0</v>
      </c>
      <c r="R89" s="209">
        <f>Q89*H89</f>
        <v>0</v>
      </c>
      <c r="S89" s="209">
        <v>0</v>
      </c>
      <c r="T89" s="210">
        <f>S89*H89</f>
        <v>0</v>
      </c>
      <c r="AR89" s="21" t="s">
        <v>189</v>
      </c>
      <c r="AT89" s="21" t="s">
        <v>131</v>
      </c>
      <c r="AU89" s="21" t="s">
        <v>74</v>
      </c>
      <c r="AY89" s="21" t="s">
        <v>137</v>
      </c>
      <c r="BE89" s="211">
        <f>IF(N89="základní",J89,0)</f>
        <v>0</v>
      </c>
      <c r="BF89" s="211">
        <f>IF(N89="snížená",J89,0)</f>
        <v>0</v>
      </c>
      <c r="BG89" s="211">
        <f>IF(N89="zákl. přenesená",J89,0)</f>
        <v>0</v>
      </c>
      <c r="BH89" s="211">
        <f>IF(N89="sníž. přenesená",J89,0)</f>
        <v>0</v>
      </c>
      <c r="BI89" s="211">
        <f>IF(N89="nulová",J89,0)</f>
        <v>0</v>
      </c>
      <c r="BJ89" s="21" t="s">
        <v>82</v>
      </c>
      <c r="BK89" s="211">
        <f>ROUND(I89*H89,2)</f>
        <v>0</v>
      </c>
      <c r="BL89" s="21" t="s">
        <v>189</v>
      </c>
      <c r="BM89" s="21" t="s">
        <v>596</v>
      </c>
    </row>
    <row r="90" s="1" customFormat="1">
      <c r="B90" s="43"/>
      <c r="C90" s="71"/>
      <c r="D90" s="212" t="s">
        <v>139</v>
      </c>
      <c r="E90" s="71"/>
      <c r="F90" s="213" t="s">
        <v>597</v>
      </c>
      <c r="G90" s="71"/>
      <c r="H90" s="71"/>
      <c r="I90" s="186"/>
      <c r="J90" s="71"/>
      <c r="K90" s="71"/>
      <c r="L90" s="69"/>
      <c r="M90" s="214"/>
      <c r="N90" s="44"/>
      <c r="O90" s="44"/>
      <c r="P90" s="44"/>
      <c r="Q90" s="44"/>
      <c r="R90" s="44"/>
      <c r="S90" s="44"/>
      <c r="T90" s="92"/>
      <c r="AT90" s="21" t="s">
        <v>139</v>
      </c>
      <c r="AU90" s="21" t="s">
        <v>74</v>
      </c>
    </row>
    <row r="91" s="1" customFormat="1">
      <c r="B91" s="43"/>
      <c r="C91" s="71"/>
      <c r="D91" s="212" t="s">
        <v>141</v>
      </c>
      <c r="E91" s="71"/>
      <c r="F91" s="215" t="s">
        <v>598</v>
      </c>
      <c r="G91" s="71"/>
      <c r="H91" s="71"/>
      <c r="I91" s="186"/>
      <c r="J91" s="71"/>
      <c r="K91" s="71"/>
      <c r="L91" s="69"/>
      <c r="M91" s="214"/>
      <c r="N91" s="44"/>
      <c r="O91" s="44"/>
      <c r="P91" s="44"/>
      <c r="Q91" s="44"/>
      <c r="R91" s="44"/>
      <c r="S91" s="44"/>
      <c r="T91" s="92"/>
      <c r="AT91" s="21" t="s">
        <v>141</v>
      </c>
      <c r="AU91" s="21" t="s">
        <v>74</v>
      </c>
    </row>
    <row r="92" s="1" customFormat="1" ht="25.5" customHeight="1">
      <c r="B92" s="43"/>
      <c r="C92" s="200" t="s">
        <v>149</v>
      </c>
      <c r="D92" s="200" t="s">
        <v>131</v>
      </c>
      <c r="E92" s="201" t="s">
        <v>599</v>
      </c>
      <c r="F92" s="202" t="s">
        <v>600</v>
      </c>
      <c r="G92" s="203" t="s">
        <v>188</v>
      </c>
      <c r="H92" s="204">
        <v>5.9699999999999998</v>
      </c>
      <c r="I92" s="205"/>
      <c r="J92" s="206">
        <f>ROUND(I92*H92,2)</f>
        <v>0</v>
      </c>
      <c r="K92" s="202" t="s">
        <v>135</v>
      </c>
      <c r="L92" s="69"/>
      <c r="M92" s="207" t="s">
        <v>21</v>
      </c>
      <c r="N92" s="208" t="s">
        <v>45</v>
      </c>
      <c r="O92" s="44"/>
      <c r="P92" s="209">
        <f>O92*H92</f>
        <v>0</v>
      </c>
      <c r="Q92" s="209">
        <v>0</v>
      </c>
      <c r="R92" s="209">
        <f>Q92*H92</f>
        <v>0</v>
      </c>
      <c r="S92" s="209">
        <v>0</v>
      </c>
      <c r="T92" s="210">
        <f>S92*H92</f>
        <v>0</v>
      </c>
      <c r="AR92" s="21" t="s">
        <v>189</v>
      </c>
      <c r="AT92" s="21" t="s">
        <v>131</v>
      </c>
      <c r="AU92" s="21" t="s">
        <v>74</v>
      </c>
      <c r="AY92" s="21" t="s">
        <v>137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21" t="s">
        <v>82</v>
      </c>
      <c r="BK92" s="211">
        <f>ROUND(I92*H92,2)</f>
        <v>0</v>
      </c>
      <c r="BL92" s="21" t="s">
        <v>189</v>
      </c>
      <c r="BM92" s="21" t="s">
        <v>601</v>
      </c>
    </row>
    <row r="93" s="1" customFormat="1">
      <c r="B93" s="43"/>
      <c r="C93" s="71"/>
      <c r="D93" s="212" t="s">
        <v>139</v>
      </c>
      <c r="E93" s="71"/>
      <c r="F93" s="213" t="s">
        <v>602</v>
      </c>
      <c r="G93" s="71"/>
      <c r="H93" s="71"/>
      <c r="I93" s="186"/>
      <c r="J93" s="71"/>
      <c r="K93" s="71"/>
      <c r="L93" s="69"/>
      <c r="M93" s="214"/>
      <c r="N93" s="44"/>
      <c r="O93" s="44"/>
      <c r="P93" s="44"/>
      <c r="Q93" s="44"/>
      <c r="R93" s="44"/>
      <c r="S93" s="44"/>
      <c r="T93" s="92"/>
      <c r="AT93" s="21" t="s">
        <v>139</v>
      </c>
      <c r="AU93" s="21" t="s">
        <v>74</v>
      </c>
    </row>
    <row r="94" s="1" customFormat="1">
      <c r="B94" s="43"/>
      <c r="C94" s="71"/>
      <c r="D94" s="212" t="s">
        <v>141</v>
      </c>
      <c r="E94" s="71"/>
      <c r="F94" s="215" t="s">
        <v>603</v>
      </c>
      <c r="G94" s="71"/>
      <c r="H94" s="71"/>
      <c r="I94" s="186"/>
      <c r="J94" s="71"/>
      <c r="K94" s="71"/>
      <c r="L94" s="69"/>
      <c r="M94" s="214"/>
      <c r="N94" s="44"/>
      <c r="O94" s="44"/>
      <c r="P94" s="44"/>
      <c r="Q94" s="44"/>
      <c r="R94" s="44"/>
      <c r="S94" s="44"/>
      <c r="T94" s="92"/>
      <c r="AT94" s="21" t="s">
        <v>141</v>
      </c>
      <c r="AU94" s="21" t="s">
        <v>74</v>
      </c>
    </row>
    <row r="95" s="1" customFormat="1" ht="25.5" customHeight="1">
      <c r="B95" s="43"/>
      <c r="C95" s="200" t="s">
        <v>201</v>
      </c>
      <c r="D95" s="200" t="s">
        <v>131</v>
      </c>
      <c r="E95" s="201" t="s">
        <v>604</v>
      </c>
      <c r="F95" s="202" t="s">
        <v>605</v>
      </c>
      <c r="G95" s="203" t="s">
        <v>188</v>
      </c>
      <c r="H95" s="204">
        <v>223.02000000000001</v>
      </c>
      <c r="I95" s="205"/>
      <c r="J95" s="206">
        <f>ROUND(I95*H95,2)</f>
        <v>0</v>
      </c>
      <c r="K95" s="202" t="s">
        <v>135</v>
      </c>
      <c r="L95" s="69"/>
      <c r="M95" s="207" t="s">
        <v>21</v>
      </c>
      <c r="N95" s="208" t="s">
        <v>45</v>
      </c>
      <c r="O95" s="44"/>
      <c r="P95" s="209">
        <f>O95*H95</f>
        <v>0</v>
      </c>
      <c r="Q95" s="209">
        <v>0</v>
      </c>
      <c r="R95" s="209">
        <f>Q95*H95</f>
        <v>0</v>
      </c>
      <c r="S95" s="209">
        <v>0</v>
      </c>
      <c r="T95" s="210">
        <f>S95*H95</f>
        <v>0</v>
      </c>
      <c r="AR95" s="21" t="s">
        <v>189</v>
      </c>
      <c r="AT95" s="21" t="s">
        <v>131</v>
      </c>
      <c r="AU95" s="21" t="s">
        <v>74</v>
      </c>
      <c r="AY95" s="21" t="s">
        <v>137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21" t="s">
        <v>82</v>
      </c>
      <c r="BK95" s="211">
        <f>ROUND(I95*H95,2)</f>
        <v>0</v>
      </c>
      <c r="BL95" s="21" t="s">
        <v>189</v>
      </c>
      <c r="BM95" s="21" t="s">
        <v>606</v>
      </c>
    </row>
    <row r="96" s="1" customFormat="1">
      <c r="B96" s="43"/>
      <c r="C96" s="71"/>
      <c r="D96" s="212" t="s">
        <v>139</v>
      </c>
      <c r="E96" s="71"/>
      <c r="F96" s="213" t="s">
        <v>607</v>
      </c>
      <c r="G96" s="71"/>
      <c r="H96" s="71"/>
      <c r="I96" s="186"/>
      <c r="J96" s="71"/>
      <c r="K96" s="71"/>
      <c r="L96" s="69"/>
      <c r="M96" s="214"/>
      <c r="N96" s="44"/>
      <c r="O96" s="44"/>
      <c r="P96" s="44"/>
      <c r="Q96" s="44"/>
      <c r="R96" s="44"/>
      <c r="S96" s="44"/>
      <c r="T96" s="92"/>
      <c r="AT96" s="21" t="s">
        <v>139</v>
      </c>
      <c r="AU96" s="21" t="s">
        <v>74</v>
      </c>
    </row>
    <row r="97" s="1" customFormat="1">
      <c r="B97" s="43"/>
      <c r="C97" s="71"/>
      <c r="D97" s="212" t="s">
        <v>141</v>
      </c>
      <c r="E97" s="71"/>
      <c r="F97" s="215" t="s">
        <v>608</v>
      </c>
      <c r="G97" s="71"/>
      <c r="H97" s="71"/>
      <c r="I97" s="186"/>
      <c r="J97" s="71"/>
      <c r="K97" s="71"/>
      <c r="L97" s="69"/>
      <c r="M97" s="214"/>
      <c r="N97" s="44"/>
      <c r="O97" s="44"/>
      <c r="P97" s="44"/>
      <c r="Q97" s="44"/>
      <c r="R97" s="44"/>
      <c r="S97" s="44"/>
      <c r="T97" s="92"/>
      <c r="AT97" s="21" t="s">
        <v>141</v>
      </c>
      <c r="AU97" s="21" t="s">
        <v>74</v>
      </c>
    </row>
    <row r="98" s="1" customFormat="1" ht="25.5" customHeight="1">
      <c r="B98" s="43"/>
      <c r="C98" s="200" t="s">
        <v>185</v>
      </c>
      <c r="D98" s="200" t="s">
        <v>131</v>
      </c>
      <c r="E98" s="201" t="s">
        <v>609</v>
      </c>
      <c r="F98" s="202" t="s">
        <v>610</v>
      </c>
      <c r="G98" s="203" t="s">
        <v>188</v>
      </c>
      <c r="H98" s="204">
        <v>3</v>
      </c>
      <c r="I98" s="205"/>
      <c r="J98" s="206">
        <f>ROUND(I98*H98,2)</f>
        <v>0</v>
      </c>
      <c r="K98" s="202" t="s">
        <v>135</v>
      </c>
      <c r="L98" s="69"/>
      <c r="M98" s="207" t="s">
        <v>21</v>
      </c>
      <c r="N98" s="208" t="s">
        <v>45</v>
      </c>
      <c r="O98" s="44"/>
      <c r="P98" s="209">
        <f>O98*H98</f>
        <v>0</v>
      </c>
      <c r="Q98" s="209">
        <v>0</v>
      </c>
      <c r="R98" s="209">
        <f>Q98*H98</f>
        <v>0</v>
      </c>
      <c r="S98" s="209">
        <v>0</v>
      </c>
      <c r="T98" s="210">
        <f>S98*H98</f>
        <v>0</v>
      </c>
      <c r="AR98" s="21" t="s">
        <v>189</v>
      </c>
      <c r="AT98" s="21" t="s">
        <v>131</v>
      </c>
      <c r="AU98" s="21" t="s">
        <v>74</v>
      </c>
      <c r="AY98" s="21" t="s">
        <v>137</v>
      </c>
      <c r="BE98" s="211">
        <f>IF(N98="základní",J98,0)</f>
        <v>0</v>
      </c>
      <c r="BF98" s="211">
        <f>IF(N98="snížená",J98,0)</f>
        <v>0</v>
      </c>
      <c r="BG98" s="211">
        <f>IF(N98="zákl. přenesená",J98,0)</f>
        <v>0</v>
      </c>
      <c r="BH98" s="211">
        <f>IF(N98="sníž. přenesená",J98,0)</f>
        <v>0</v>
      </c>
      <c r="BI98" s="211">
        <f>IF(N98="nulová",J98,0)</f>
        <v>0</v>
      </c>
      <c r="BJ98" s="21" t="s">
        <v>82</v>
      </c>
      <c r="BK98" s="211">
        <f>ROUND(I98*H98,2)</f>
        <v>0</v>
      </c>
      <c r="BL98" s="21" t="s">
        <v>189</v>
      </c>
      <c r="BM98" s="21" t="s">
        <v>611</v>
      </c>
    </row>
    <row r="99" s="1" customFormat="1">
      <c r="B99" s="43"/>
      <c r="C99" s="71"/>
      <c r="D99" s="212" t="s">
        <v>139</v>
      </c>
      <c r="E99" s="71"/>
      <c r="F99" s="213" t="s">
        <v>612</v>
      </c>
      <c r="G99" s="71"/>
      <c r="H99" s="71"/>
      <c r="I99" s="186"/>
      <c r="J99" s="71"/>
      <c r="K99" s="71"/>
      <c r="L99" s="69"/>
      <c r="M99" s="214"/>
      <c r="N99" s="44"/>
      <c r="O99" s="44"/>
      <c r="P99" s="44"/>
      <c r="Q99" s="44"/>
      <c r="R99" s="44"/>
      <c r="S99" s="44"/>
      <c r="T99" s="92"/>
      <c r="AT99" s="21" t="s">
        <v>139</v>
      </c>
      <c r="AU99" s="21" t="s">
        <v>74</v>
      </c>
    </row>
    <row r="100" s="1" customFormat="1">
      <c r="B100" s="43"/>
      <c r="C100" s="71"/>
      <c r="D100" s="212" t="s">
        <v>141</v>
      </c>
      <c r="E100" s="71"/>
      <c r="F100" s="215" t="s">
        <v>613</v>
      </c>
      <c r="G100" s="71"/>
      <c r="H100" s="71"/>
      <c r="I100" s="186"/>
      <c r="J100" s="71"/>
      <c r="K100" s="71"/>
      <c r="L100" s="69"/>
      <c r="M100" s="214"/>
      <c r="N100" s="44"/>
      <c r="O100" s="44"/>
      <c r="P100" s="44"/>
      <c r="Q100" s="44"/>
      <c r="R100" s="44"/>
      <c r="S100" s="44"/>
      <c r="T100" s="92"/>
      <c r="AT100" s="21" t="s">
        <v>141</v>
      </c>
      <c r="AU100" s="21" t="s">
        <v>74</v>
      </c>
    </row>
    <row r="101" s="1" customFormat="1" ht="25.5" customHeight="1">
      <c r="B101" s="43"/>
      <c r="C101" s="200" t="s">
        <v>167</v>
      </c>
      <c r="D101" s="200" t="s">
        <v>131</v>
      </c>
      <c r="E101" s="201" t="s">
        <v>614</v>
      </c>
      <c r="F101" s="202" t="s">
        <v>615</v>
      </c>
      <c r="G101" s="203" t="s">
        <v>145</v>
      </c>
      <c r="H101" s="204">
        <v>7</v>
      </c>
      <c r="I101" s="205"/>
      <c r="J101" s="206">
        <f>ROUND(I101*H101,2)</f>
        <v>0</v>
      </c>
      <c r="K101" s="202" t="s">
        <v>135</v>
      </c>
      <c r="L101" s="69"/>
      <c r="M101" s="207" t="s">
        <v>21</v>
      </c>
      <c r="N101" s="208" t="s">
        <v>45</v>
      </c>
      <c r="O101" s="44"/>
      <c r="P101" s="209">
        <f>O101*H101</f>
        <v>0</v>
      </c>
      <c r="Q101" s="209">
        <v>0</v>
      </c>
      <c r="R101" s="209">
        <f>Q101*H101</f>
        <v>0</v>
      </c>
      <c r="S101" s="209">
        <v>0</v>
      </c>
      <c r="T101" s="210">
        <f>S101*H101</f>
        <v>0</v>
      </c>
      <c r="AR101" s="21" t="s">
        <v>189</v>
      </c>
      <c r="AT101" s="21" t="s">
        <v>131</v>
      </c>
      <c r="AU101" s="21" t="s">
        <v>74</v>
      </c>
      <c r="AY101" s="21" t="s">
        <v>137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21" t="s">
        <v>82</v>
      </c>
      <c r="BK101" s="211">
        <f>ROUND(I101*H101,2)</f>
        <v>0</v>
      </c>
      <c r="BL101" s="21" t="s">
        <v>189</v>
      </c>
      <c r="BM101" s="21" t="s">
        <v>616</v>
      </c>
    </row>
    <row r="102" s="1" customFormat="1">
      <c r="B102" s="43"/>
      <c r="C102" s="71"/>
      <c r="D102" s="212" t="s">
        <v>139</v>
      </c>
      <c r="E102" s="71"/>
      <c r="F102" s="213" t="s">
        <v>617</v>
      </c>
      <c r="G102" s="71"/>
      <c r="H102" s="71"/>
      <c r="I102" s="186"/>
      <c r="J102" s="71"/>
      <c r="K102" s="71"/>
      <c r="L102" s="69"/>
      <c r="M102" s="214"/>
      <c r="N102" s="44"/>
      <c r="O102" s="44"/>
      <c r="P102" s="44"/>
      <c r="Q102" s="44"/>
      <c r="R102" s="44"/>
      <c r="S102" s="44"/>
      <c r="T102" s="92"/>
      <c r="AT102" s="21" t="s">
        <v>139</v>
      </c>
      <c r="AU102" s="21" t="s">
        <v>74</v>
      </c>
    </row>
    <row r="103" s="1" customFormat="1">
      <c r="B103" s="43"/>
      <c r="C103" s="71"/>
      <c r="D103" s="212" t="s">
        <v>141</v>
      </c>
      <c r="E103" s="71"/>
      <c r="F103" s="215" t="s">
        <v>618</v>
      </c>
      <c r="G103" s="71"/>
      <c r="H103" s="71"/>
      <c r="I103" s="186"/>
      <c r="J103" s="71"/>
      <c r="K103" s="71"/>
      <c r="L103" s="69"/>
      <c r="M103" s="258"/>
      <c r="N103" s="259"/>
      <c r="O103" s="259"/>
      <c r="P103" s="259"/>
      <c r="Q103" s="259"/>
      <c r="R103" s="259"/>
      <c r="S103" s="259"/>
      <c r="T103" s="260"/>
      <c r="AT103" s="21" t="s">
        <v>141</v>
      </c>
      <c r="AU103" s="21" t="s">
        <v>74</v>
      </c>
    </row>
    <row r="104" s="1" customFormat="1" ht="6.96" customHeight="1">
      <c r="B104" s="64"/>
      <c r="C104" s="65"/>
      <c r="D104" s="65"/>
      <c r="E104" s="65"/>
      <c r="F104" s="65"/>
      <c r="G104" s="65"/>
      <c r="H104" s="65"/>
      <c r="I104" s="175"/>
      <c r="J104" s="65"/>
      <c r="K104" s="65"/>
      <c r="L104" s="69"/>
    </row>
  </sheetData>
  <sheetProtection sheet="1" autoFilter="0" formatColumns="0" formatRows="0" objects="1" scenarios="1" spinCount="100000" saltValue="G7drhKfXubL7YQPYWo1N91Xn2qIGHo9UtPb9gS1yUrPAZD/v4q9tZjJVGFaBN+dQvEIIaqindqUrbqlenof4Xw==" hashValue="Q1NN7+EzH+5SZYAWwWekHAq0p8z8+MYDLGRiItR9vTv71hJT1/vsRP+sS/aGz37JujZyMdZ/qsT1ByPozyfQsw==" algorithmName="SHA-512" password="CC35"/>
  <autoFilter ref="C81:K103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66" customWidth="1"/>
    <col min="2" max="2" width="1.664063" style="266" customWidth="1"/>
    <col min="3" max="4" width="5" style="266" customWidth="1"/>
    <col min="5" max="5" width="11.67" style="266" customWidth="1"/>
    <col min="6" max="6" width="9.17" style="266" customWidth="1"/>
    <col min="7" max="7" width="5" style="266" customWidth="1"/>
    <col min="8" max="8" width="77.83" style="266" customWidth="1"/>
    <col min="9" max="10" width="20" style="266" customWidth="1"/>
    <col min="11" max="11" width="1.664063" style="266" customWidth="1"/>
  </cols>
  <sheetData>
    <row r="1" ht="37.5" customHeight="1"/>
    <row r="2" ht="7.5" customHeight="1">
      <c r="B2" s="267"/>
      <c r="C2" s="268"/>
      <c r="D2" s="268"/>
      <c r="E2" s="268"/>
      <c r="F2" s="268"/>
      <c r="G2" s="268"/>
      <c r="H2" s="268"/>
      <c r="I2" s="268"/>
      <c r="J2" s="268"/>
      <c r="K2" s="269"/>
    </row>
    <row r="3" s="12" customFormat="1" ht="45" customHeight="1">
      <c r="B3" s="270"/>
      <c r="C3" s="271" t="s">
        <v>619</v>
      </c>
      <c r="D3" s="271"/>
      <c r="E3" s="271"/>
      <c r="F3" s="271"/>
      <c r="G3" s="271"/>
      <c r="H3" s="271"/>
      <c r="I3" s="271"/>
      <c r="J3" s="271"/>
      <c r="K3" s="272"/>
    </row>
    <row r="4" ht="25.5" customHeight="1">
      <c r="B4" s="273"/>
      <c r="C4" s="274" t="s">
        <v>620</v>
      </c>
      <c r="D4" s="274"/>
      <c r="E4" s="274"/>
      <c r="F4" s="274"/>
      <c r="G4" s="274"/>
      <c r="H4" s="274"/>
      <c r="I4" s="274"/>
      <c r="J4" s="274"/>
      <c r="K4" s="275"/>
    </row>
    <row r="5" ht="5.25" customHeight="1">
      <c r="B5" s="273"/>
      <c r="C5" s="276"/>
      <c r="D5" s="276"/>
      <c r="E5" s="276"/>
      <c r="F5" s="276"/>
      <c r="G5" s="276"/>
      <c r="H5" s="276"/>
      <c r="I5" s="276"/>
      <c r="J5" s="276"/>
      <c r="K5" s="275"/>
    </row>
    <row r="6" ht="15" customHeight="1">
      <c r="B6" s="273"/>
      <c r="C6" s="277" t="s">
        <v>621</v>
      </c>
      <c r="D6" s="277"/>
      <c r="E6" s="277"/>
      <c r="F6" s="277"/>
      <c r="G6" s="277"/>
      <c r="H6" s="277"/>
      <c r="I6" s="277"/>
      <c r="J6" s="277"/>
      <c r="K6" s="275"/>
    </row>
    <row r="7" ht="15" customHeight="1">
      <c r="B7" s="278"/>
      <c r="C7" s="277" t="s">
        <v>622</v>
      </c>
      <c r="D7" s="277"/>
      <c r="E7" s="277"/>
      <c r="F7" s="277"/>
      <c r="G7" s="277"/>
      <c r="H7" s="277"/>
      <c r="I7" s="277"/>
      <c r="J7" s="277"/>
      <c r="K7" s="275"/>
    </row>
    <row r="8" ht="12.75" customHeight="1">
      <c r="B8" s="278"/>
      <c r="C8" s="277"/>
      <c r="D8" s="277"/>
      <c r="E8" s="277"/>
      <c r="F8" s="277"/>
      <c r="G8" s="277"/>
      <c r="H8" s="277"/>
      <c r="I8" s="277"/>
      <c r="J8" s="277"/>
      <c r="K8" s="275"/>
    </row>
    <row r="9" ht="15" customHeight="1">
      <c r="B9" s="278"/>
      <c r="C9" s="277" t="s">
        <v>623</v>
      </c>
      <c r="D9" s="277"/>
      <c r="E9" s="277"/>
      <c r="F9" s="277"/>
      <c r="G9" s="277"/>
      <c r="H9" s="277"/>
      <c r="I9" s="277"/>
      <c r="J9" s="277"/>
      <c r="K9" s="275"/>
    </row>
    <row r="10" ht="15" customHeight="1">
      <c r="B10" s="278"/>
      <c r="C10" s="277"/>
      <c r="D10" s="277" t="s">
        <v>624</v>
      </c>
      <c r="E10" s="277"/>
      <c r="F10" s="277"/>
      <c r="G10" s="277"/>
      <c r="H10" s="277"/>
      <c r="I10" s="277"/>
      <c r="J10" s="277"/>
      <c r="K10" s="275"/>
    </row>
    <row r="11" ht="15" customHeight="1">
      <c r="B11" s="278"/>
      <c r="C11" s="279"/>
      <c r="D11" s="277" t="s">
        <v>625</v>
      </c>
      <c r="E11" s="277"/>
      <c r="F11" s="277"/>
      <c r="G11" s="277"/>
      <c r="H11" s="277"/>
      <c r="I11" s="277"/>
      <c r="J11" s="277"/>
      <c r="K11" s="275"/>
    </row>
    <row r="12" ht="12.75" customHeight="1">
      <c r="B12" s="278"/>
      <c r="C12" s="279"/>
      <c r="D12" s="279"/>
      <c r="E12" s="279"/>
      <c r="F12" s="279"/>
      <c r="G12" s="279"/>
      <c r="H12" s="279"/>
      <c r="I12" s="279"/>
      <c r="J12" s="279"/>
      <c r="K12" s="275"/>
    </row>
    <row r="13" ht="15" customHeight="1">
      <c r="B13" s="278"/>
      <c r="C13" s="279"/>
      <c r="D13" s="277" t="s">
        <v>626</v>
      </c>
      <c r="E13" s="277"/>
      <c r="F13" s="277"/>
      <c r="G13" s="277"/>
      <c r="H13" s="277"/>
      <c r="I13" s="277"/>
      <c r="J13" s="277"/>
      <c r="K13" s="275"/>
    </row>
    <row r="14" ht="15" customHeight="1">
      <c r="B14" s="278"/>
      <c r="C14" s="279"/>
      <c r="D14" s="277" t="s">
        <v>627</v>
      </c>
      <c r="E14" s="277"/>
      <c r="F14" s="277"/>
      <c r="G14" s="277"/>
      <c r="H14" s="277"/>
      <c r="I14" s="277"/>
      <c r="J14" s="277"/>
      <c r="K14" s="275"/>
    </row>
    <row r="15" ht="15" customHeight="1">
      <c r="B15" s="278"/>
      <c r="C15" s="279"/>
      <c r="D15" s="277" t="s">
        <v>628</v>
      </c>
      <c r="E15" s="277"/>
      <c r="F15" s="277"/>
      <c r="G15" s="277"/>
      <c r="H15" s="277"/>
      <c r="I15" s="277"/>
      <c r="J15" s="277"/>
      <c r="K15" s="275"/>
    </row>
    <row r="16" ht="15" customHeight="1">
      <c r="B16" s="278"/>
      <c r="C16" s="279"/>
      <c r="D16" s="279"/>
      <c r="E16" s="280" t="s">
        <v>81</v>
      </c>
      <c r="F16" s="277" t="s">
        <v>629</v>
      </c>
      <c r="G16" s="277"/>
      <c r="H16" s="277"/>
      <c r="I16" s="277"/>
      <c r="J16" s="277"/>
      <c r="K16" s="275"/>
    </row>
    <row r="17" ht="15" customHeight="1">
      <c r="B17" s="278"/>
      <c r="C17" s="279"/>
      <c r="D17" s="279"/>
      <c r="E17" s="280" t="s">
        <v>630</v>
      </c>
      <c r="F17" s="277" t="s">
        <v>631</v>
      </c>
      <c r="G17" s="277"/>
      <c r="H17" s="277"/>
      <c r="I17" s="277"/>
      <c r="J17" s="277"/>
      <c r="K17" s="275"/>
    </row>
    <row r="18" ht="15" customHeight="1">
      <c r="B18" s="278"/>
      <c r="C18" s="279"/>
      <c r="D18" s="279"/>
      <c r="E18" s="280" t="s">
        <v>632</v>
      </c>
      <c r="F18" s="277" t="s">
        <v>633</v>
      </c>
      <c r="G18" s="277"/>
      <c r="H18" s="277"/>
      <c r="I18" s="277"/>
      <c r="J18" s="277"/>
      <c r="K18" s="275"/>
    </row>
    <row r="19" ht="15" customHeight="1">
      <c r="B19" s="278"/>
      <c r="C19" s="279"/>
      <c r="D19" s="279"/>
      <c r="E19" s="280" t="s">
        <v>634</v>
      </c>
      <c r="F19" s="277" t="s">
        <v>635</v>
      </c>
      <c r="G19" s="277"/>
      <c r="H19" s="277"/>
      <c r="I19" s="277"/>
      <c r="J19" s="277"/>
      <c r="K19" s="275"/>
    </row>
    <row r="20" ht="15" customHeight="1">
      <c r="B20" s="278"/>
      <c r="C20" s="279"/>
      <c r="D20" s="279"/>
      <c r="E20" s="280" t="s">
        <v>636</v>
      </c>
      <c r="F20" s="277" t="s">
        <v>637</v>
      </c>
      <c r="G20" s="277"/>
      <c r="H20" s="277"/>
      <c r="I20" s="277"/>
      <c r="J20" s="277"/>
      <c r="K20" s="275"/>
    </row>
    <row r="21" ht="15" customHeight="1">
      <c r="B21" s="278"/>
      <c r="C21" s="279"/>
      <c r="D21" s="279"/>
      <c r="E21" s="280" t="s">
        <v>99</v>
      </c>
      <c r="F21" s="277" t="s">
        <v>638</v>
      </c>
      <c r="G21" s="277"/>
      <c r="H21" s="277"/>
      <c r="I21" s="277"/>
      <c r="J21" s="277"/>
      <c r="K21" s="275"/>
    </row>
    <row r="22" ht="12.75" customHeight="1">
      <c r="B22" s="278"/>
      <c r="C22" s="279"/>
      <c r="D22" s="279"/>
      <c r="E22" s="279"/>
      <c r="F22" s="279"/>
      <c r="G22" s="279"/>
      <c r="H22" s="279"/>
      <c r="I22" s="279"/>
      <c r="J22" s="279"/>
      <c r="K22" s="275"/>
    </row>
    <row r="23" ht="15" customHeight="1">
      <c r="B23" s="278"/>
      <c r="C23" s="277" t="s">
        <v>639</v>
      </c>
      <c r="D23" s="277"/>
      <c r="E23" s="277"/>
      <c r="F23" s="277"/>
      <c r="G23" s="277"/>
      <c r="H23" s="277"/>
      <c r="I23" s="277"/>
      <c r="J23" s="277"/>
      <c r="K23" s="275"/>
    </row>
    <row r="24" ht="15" customHeight="1">
      <c r="B24" s="278"/>
      <c r="C24" s="277" t="s">
        <v>640</v>
      </c>
      <c r="D24" s="277"/>
      <c r="E24" s="277"/>
      <c r="F24" s="277"/>
      <c r="G24" s="277"/>
      <c r="H24" s="277"/>
      <c r="I24" s="277"/>
      <c r="J24" s="277"/>
      <c r="K24" s="275"/>
    </row>
    <row r="25" ht="15" customHeight="1">
      <c r="B25" s="278"/>
      <c r="C25" s="277"/>
      <c r="D25" s="277" t="s">
        <v>641</v>
      </c>
      <c r="E25" s="277"/>
      <c r="F25" s="277"/>
      <c r="G25" s="277"/>
      <c r="H25" s="277"/>
      <c r="I25" s="277"/>
      <c r="J25" s="277"/>
      <c r="K25" s="275"/>
    </row>
    <row r="26" ht="15" customHeight="1">
      <c r="B26" s="278"/>
      <c r="C26" s="279"/>
      <c r="D26" s="277" t="s">
        <v>642</v>
      </c>
      <c r="E26" s="277"/>
      <c r="F26" s="277"/>
      <c r="G26" s="277"/>
      <c r="H26" s="277"/>
      <c r="I26" s="277"/>
      <c r="J26" s="277"/>
      <c r="K26" s="275"/>
    </row>
    <row r="27" ht="12.75" customHeight="1">
      <c r="B27" s="278"/>
      <c r="C27" s="279"/>
      <c r="D27" s="279"/>
      <c r="E27" s="279"/>
      <c r="F27" s="279"/>
      <c r="G27" s="279"/>
      <c r="H27" s="279"/>
      <c r="I27" s="279"/>
      <c r="J27" s="279"/>
      <c r="K27" s="275"/>
    </row>
    <row r="28" ht="15" customHeight="1">
      <c r="B28" s="278"/>
      <c r="C28" s="279"/>
      <c r="D28" s="277" t="s">
        <v>643</v>
      </c>
      <c r="E28" s="277"/>
      <c r="F28" s="277"/>
      <c r="G28" s="277"/>
      <c r="H28" s="277"/>
      <c r="I28" s="277"/>
      <c r="J28" s="277"/>
      <c r="K28" s="275"/>
    </row>
    <row r="29" ht="15" customHeight="1">
      <c r="B29" s="278"/>
      <c r="C29" s="279"/>
      <c r="D29" s="277" t="s">
        <v>644</v>
      </c>
      <c r="E29" s="277"/>
      <c r="F29" s="277"/>
      <c r="G29" s="277"/>
      <c r="H29" s="277"/>
      <c r="I29" s="277"/>
      <c r="J29" s="277"/>
      <c r="K29" s="275"/>
    </row>
    <row r="30" ht="12.75" customHeight="1">
      <c r="B30" s="278"/>
      <c r="C30" s="279"/>
      <c r="D30" s="279"/>
      <c r="E30" s="279"/>
      <c r="F30" s="279"/>
      <c r="G30" s="279"/>
      <c r="H30" s="279"/>
      <c r="I30" s="279"/>
      <c r="J30" s="279"/>
      <c r="K30" s="275"/>
    </row>
    <row r="31" ht="15" customHeight="1">
      <c r="B31" s="278"/>
      <c r="C31" s="279"/>
      <c r="D31" s="277" t="s">
        <v>645</v>
      </c>
      <c r="E31" s="277"/>
      <c r="F31" s="277"/>
      <c r="G31" s="277"/>
      <c r="H31" s="277"/>
      <c r="I31" s="277"/>
      <c r="J31" s="277"/>
      <c r="K31" s="275"/>
    </row>
    <row r="32" ht="15" customHeight="1">
      <c r="B32" s="278"/>
      <c r="C32" s="279"/>
      <c r="D32" s="277" t="s">
        <v>646</v>
      </c>
      <c r="E32" s="277"/>
      <c r="F32" s="277"/>
      <c r="G32" s="277"/>
      <c r="H32" s="277"/>
      <c r="I32" s="277"/>
      <c r="J32" s="277"/>
      <c r="K32" s="275"/>
    </row>
    <row r="33" ht="15" customHeight="1">
      <c r="B33" s="278"/>
      <c r="C33" s="279"/>
      <c r="D33" s="277" t="s">
        <v>647</v>
      </c>
      <c r="E33" s="277"/>
      <c r="F33" s="277"/>
      <c r="G33" s="277"/>
      <c r="H33" s="277"/>
      <c r="I33" s="277"/>
      <c r="J33" s="277"/>
      <c r="K33" s="275"/>
    </row>
    <row r="34" ht="15" customHeight="1">
      <c r="B34" s="278"/>
      <c r="C34" s="279"/>
      <c r="D34" s="277"/>
      <c r="E34" s="281" t="s">
        <v>118</v>
      </c>
      <c r="F34" s="277"/>
      <c r="G34" s="277" t="s">
        <v>648</v>
      </c>
      <c r="H34" s="277"/>
      <c r="I34" s="277"/>
      <c r="J34" s="277"/>
      <c r="K34" s="275"/>
    </row>
    <row r="35" ht="30.75" customHeight="1">
      <c r="B35" s="278"/>
      <c r="C35" s="279"/>
      <c r="D35" s="277"/>
      <c r="E35" s="281" t="s">
        <v>649</v>
      </c>
      <c r="F35" s="277"/>
      <c r="G35" s="277" t="s">
        <v>650</v>
      </c>
      <c r="H35" s="277"/>
      <c r="I35" s="277"/>
      <c r="J35" s="277"/>
      <c r="K35" s="275"/>
    </row>
    <row r="36" ht="15" customHeight="1">
      <c r="B36" s="278"/>
      <c r="C36" s="279"/>
      <c r="D36" s="277"/>
      <c r="E36" s="281" t="s">
        <v>55</v>
      </c>
      <c r="F36" s="277"/>
      <c r="G36" s="277" t="s">
        <v>651</v>
      </c>
      <c r="H36" s="277"/>
      <c r="I36" s="277"/>
      <c r="J36" s="277"/>
      <c r="K36" s="275"/>
    </row>
    <row r="37" ht="15" customHeight="1">
      <c r="B37" s="278"/>
      <c r="C37" s="279"/>
      <c r="D37" s="277"/>
      <c r="E37" s="281" t="s">
        <v>119</v>
      </c>
      <c r="F37" s="277"/>
      <c r="G37" s="277" t="s">
        <v>652</v>
      </c>
      <c r="H37" s="277"/>
      <c r="I37" s="277"/>
      <c r="J37" s="277"/>
      <c r="K37" s="275"/>
    </row>
    <row r="38" ht="15" customHeight="1">
      <c r="B38" s="278"/>
      <c r="C38" s="279"/>
      <c r="D38" s="277"/>
      <c r="E38" s="281" t="s">
        <v>120</v>
      </c>
      <c r="F38" s="277"/>
      <c r="G38" s="277" t="s">
        <v>653</v>
      </c>
      <c r="H38" s="277"/>
      <c r="I38" s="277"/>
      <c r="J38" s="277"/>
      <c r="K38" s="275"/>
    </row>
    <row r="39" ht="15" customHeight="1">
      <c r="B39" s="278"/>
      <c r="C39" s="279"/>
      <c r="D39" s="277"/>
      <c r="E39" s="281" t="s">
        <v>121</v>
      </c>
      <c r="F39" s="277"/>
      <c r="G39" s="277" t="s">
        <v>654</v>
      </c>
      <c r="H39" s="277"/>
      <c r="I39" s="277"/>
      <c r="J39" s="277"/>
      <c r="K39" s="275"/>
    </row>
    <row r="40" ht="15" customHeight="1">
      <c r="B40" s="278"/>
      <c r="C40" s="279"/>
      <c r="D40" s="277"/>
      <c r="E40" s="281" t="s">
        <v>655</v>
      </c>
      <c r="F40" s="277"/>
      <c r="G40" s="277" t="s">
        <v>656</v>
      </c>
      <c r="H40" s="277"/>
      <c r="I40" s="277"/>
      <c r="J40" s="277"/>
      <c r="K40" s="275"/>
    </row>
    <row r="41" ht="15" customHeight="1">
      <c r="B41" s="278"/>
      <c r="C41" s="279"/>
      <c r="D41" s="277"/>
      <c r="E41" s="281"/>
      <c r="F41" s="277"/>
      <c r="G41" s="277" t="s">
        <v>657</v>
      </c>
      <c r="H41" s="277"/>
      <c r="I41" s="277"/>
      <c r="J41" s="277"/>
      <c r="K41" s="275"/>
    </row>
    <row r="42" ht="15" customHeight="1">
      <c r="B42" s="278"/>
      <c r="C42" s="279"/>
      <c r="D42" s="277"/>
      <c r="E42" s="281" t="s">
        <v>658</v>
      </c>
      <c r="F42" s="277"/>
      <c r="G42" s="277" t="s">
        <v>659</v>
      </c>
      <c r="H42" s="277"/>
      <c r="I42" s="277"/>
      <c r="J42" s="277"/>
      <c r="K42" s="275"/>
    </row>
    <row r="43" ht="15" customHeight="1">
      <c r="B43" s="278"/>
      <c r="C43" s="279"/>
      <c r="D43" s="277"/>
      <c r="E43" s="281" t="s">
        <v>123</v>
      </c>
      <c r="F43" s="277"/>
      <c r="G43" s="277" t="s">
        <v>660</v>
      </c>
      <c r="H43" s="277"/>
      <c r="I43" s="277"/>
      <c r="J43" s="277"/>
      <c r="K43" s="275"/>
    </row>
    <row r="44" ht="12.75" customHeight="1">
      <c r="B44" s="278"/>
      <c r="C44" s="279"/>
      <c r="D44" s="277"/>
      <c r="E44" s="277"/>
      <c r="F44" s="277"/>
      <c r="G44" s="277"/>
      <c r="H44" s="277"/>
      <c r="I44" s="277"/>
      <c r="J44" s="277"/>
      <c r="K44" s="275"/>
    </row>
    <row r="45" ht="15" customHeight="1">
      <c r="B45" s="278"/>
      <c r="C45" s="279"/>
      <c r="D45" s="277" t="s">
        <v>661</v>
      </c>
      <c r="E45" s="277"/>
      <c r="F45" s="277"/>
      <c r="G45" s="277"/>
      <c r="H45" s="277"/>
      <c r="I45" s="277"/>
      <c r="J45" s="277"/>
      <c r="K45" s="275"/>
    </row>
    <row r="46" ht="15" customHeight="1">
      <c r="B46" s="278"/>
      <c r="C46" s="279"/>
      <c r="D46" s="279"/>
      <c r="E46" s="277" t="s">
        <v>662</v>
      </c>
      <c r="F46" s="277"/>
      <c r="G46" s="277"/>
      <c r="H46" s="277"/>
      <c r="I46" s="277"/>
      <c r="J46" s="277"/>
      <c r="K46" s="275"/>
    </row>
    <row r="47" ht="15" customHeight="1">
      <c r="B47" s="278"/>
      <c r="C47" s="279"/>
      <c r="D47" s="279"/>
      <c r="E47" s="277" t="s">
        <v>663</v>
      </c>
      <c r="F47" s="277"/>
      <c r="G47" s="277"/>
      <c r="H47" s="277"/>
      <c r="I47" s="277"/>
      <c r="J47" s="277"/>
      <c r="K47" s="275"/>
    </row>
    <row r="48" ht="15" customHeight="1">
      <c r="B48" s="278"/>
      <c r="C48" s="279"/>
      <c r="D48" s="279"/>
      <c r="E48" s="277" t="s">
        <v>664</v>
      </c>
      <c r="F48" s="277"/>
      <c r="G48" s="277"/>
      <c r="H48" s="277"/>
      <c r="I48" s="277"/>
      <c r="J48" s="277"/>
      <c r="K48" s="275"/>
    </row>
    <row r="49" ht="15" customHeight="1">
      <c r="B49" s="278"/>
      <c r="C49" s="279"/>
      <c r="D49" s="277" t="s">
        <v>665</v>
      </c>
      <c r="E49" s="277"/>
      <c r="F49" s="277"/>
      <c r="G49" s="277"/>
      <c r="H49" s="277"/>
      <c r="I49" s="277"/>
      <c r="J49" s="277"/>
      <c r="K49" s="275"/>
    </row>
    <row r="50" ht="25.5" customHeight="1">
      <c r="B50" s="273"/>
      <c r="C50" s="274" t="s">
        <v>666</v>
      </c>
      <c r="D50" s="274"/>
      <c r="E50" s="274"/>
      <c r="F50" s="274"/>
      <c r="G50" s="274"/>
      <c r="H50" s="274"/>
      <c r="I50" s="274"/>
      <c r="J50" s="274"/>
      <c r="K50" s="275"/>
    </row>
    <row r="51" ht="5.25" customHeight="1">
      <c r="B51" s="273"/>
      <c r="C51" s="276"/>
      <c r="D51" s="276"/>
      <c r="E51" s="276"/>
      <c r="F51" s="276"/>
      <c r="G51" s="276"/>
      <c r="H51" s="276"/>
      <c r="I51" s="276"/>
      <c r="J51" s="276"/>
      <c r="K51" s="275"/>
    </row>
    <row r="52" ht="15" customHeight="1">
      <c r="B52" s="273"/>
      <c r="C52" s="277" t="s">
        <v>667</v>
      </c>
      <c r="D52" s="277"/>
      <c r="E52" s="277"/>
      <c r="F52" s="277"/>
      <c r="G52" s="277"/>
      <c r="H52" s="277"/>
      <c r="I52" s="277"/>
      <c r="J52" s="277"/>
      <c r="K52" s="275"/>
    </row>
    <row r="53" ht="15" customHeight="1">
      <c r="B53" s="273"/>
      <c r="C53" s="277" t="s">
        <v>668</v>
      </c>
      <c r="D53" s="277"/>
      <c r="E53" s="277"/>
      <c r="F53" s="277"/>
      <c r="G53" s="277"/>
      <c r="H53" s="277"/>
      <c r="I53" s="277"/>
      <c r="J53" s="277"/>
      <c r="K53" s="275"/>
    </row>
    <row r="54" ht="12.75" customHeight="1">
      <c r="B54" s="273"/>
      <c r="C54" s="277"/>
      <c r="D54" s="277"/>
      <c r="E54" s="277"/>
      <c r="F54" s="277"/>
      <c r="G54" s="277"/>
      <c r="H54" s="277"/>
      <c r="I54" s="277"/>
      <c r="J54" s="277"/>
      <c r="K54" s="275"/>
    </row>
    <row r="55" ht="15" customHeight="1">
      <c r="B55" s="273"/>
      <c r="C55" s="277" t="s">
        <v>669</v>
      </c>
      <c r="D55" s="277"/>
      <c r="E55" s="277"/>
      <c r="F55" s="277"/>
      <c r="G55" s="277"/>
      <c r="H55" s="277"/>
      <c r="I55" s="277"/>
      <c r="J55" s="277"/>
      <c r="K55" s="275"/>
    </row>
    <row r="56" ht="15" customHeight="1">
      <c r="B56" s="273"/>
      <c r="C56" s="279"/>
      <c r="D56" s="277" t="s">
        <v>670</v>
      </c>
      <c r="E56" s="277"/>
      <c r="F56" s="277"/>
      <c r="G56" s="277"/>
      <c r="H56" s="277"/>
      <c r="I56" s="277"/>
      <c r="J56" s="277"/>
      <c r="K56" s="275"/>
    </row>
    <row r="57" ht="15" customHeight="1">
      <c r="B57" s="273"/>
      <c r="C57" s="279"/>
      <c r="D57" s="277" t="s">
        <v>671</v>
      </c>
      <c r="E57" s="277"/>
      <c r="F57" s="277"/>
      <c r="G57" s="277"/>
      <c r="H57" s="277"/>
      <c r="I57" s="277"/>
      <c r="J57" s="277"/>
      <c r="K57" s="275"/>
    </row>
    <row r="58" ht="15" customHeight="1">
      <c r="B58" s="273"/>
      <c r="C58" s="279"/>
      <c r="D58" s="277" t="s">
        <v>672</v>
      </c>
      <c r="E58" s="277"/>
      <c r="F58" s="277"/>
      <c r="G58" s="277"/>
      <c r="H58" s="277"/>
      <c r="I58" s="277"/>
      <c r="J58" s="277"/>
      <c r="K58" s="275"/>
    </row>
    <row r="59" ht="15" customHeight="1">
      <c r="B59" s="273"/>
      <c r="C59" s="279"/>
      <c r="D59" s="277" t="s">
        <v>673</v>
      </c>
      <c r="E59" s="277"/>
      <c r="F59" s="277"/>
      <c r="G59" s="277"/>
      <c r="H59" s="277"/>
      <c r="I59" s="277"/>
      <c r="J59" s="277"/>
      <c r="K59" s="275"/>
    </row>
    <row r="60" ht="15" customHeight="1">
      <c r="B60" s="273"/>
      <c r="C60" s="279"/>
      <c r="D60" s="282" t="s">
        <v>674</v>
      </c>
      <c r="E60" s="282"/>
      <c r="F60" s="282"/>
      <c r="G60" s="282"/>
      <c r="H60" s="282"/>
      <c r="I60" s="282"/>
      <c r="J60" s="282"/>
      <c r="K60" s="275"/>
    </row>
    <row r="61" ht="15" customHeight="1">
      <c r="B61" s="273"/>
      <c r="C61" s="279"/>
      <c r="D61" s="277" t="s">
        <v>675</v>
      </c>
      <c r="E61" s="277"/>
      <c r="F61" s="277"/>
      <c r="G61" s="277"/>
      <c r="H61" s="277"/>
      <c r="I61" s="277"/>
      <c r="J61" s="277"/>
      <c r="K61" s="275"/>
    </row>
    <row r="62" ht="12.75" customHeight="1">
      <c r="B62" s="273"/>
      <c r="C62" s="279"/>
      <c r="D62" s="279"/>
      <c r="E62" s="283"/>
      <c r="F62" s="279"/>
      <c r="G62" s="279"/>
      <c r="H62" s="279"/>
      <c r="I62" s="279"/>
      <c r="J62" s="279"/>
      <c r="K62" s="275"/>
    </row>
    <row r="63" ht="15" customHeight="1">
      <c r="B63" s="273"/>
      <c r="C63" s="279"/>
      <c r="D63" s="277" t="s">
        <v>676</v>
      </c>
      <c r="E63" s="277"/>
      <c r="F63" s="277"/>
      <c r="G63" s="277"/>
      <c r="H63" s="277"/>
      <c r="I63" s="277"/>
      <c r="J63" s="277"/>
      <c r="K63" s="275"/>
    </row>
    <row r="64" ht="15" customHeight="1">
      <c r="B64" s="273"/>
      <c r="C64" s="279"/>
      <c r="D64" s="282" t="s">
        <v>677</v>
      </c>
      <c r="E64" s="282"/>
      <c r="F64" s="282"/>
      <c r="G64" s="282"/>
      <c r="H64" s="282"/>
      <c r="I64" s="282"/>
      <c r="J64" s="282"/>
      <c r="K64" s="275"/>
    </row>
    <row r="65" ht="15" customHeight="1">
      <c r="B65" s="273"/>
      <c r="C65" s="279"/>
      <c r="D65" s="277" t="s">
        <v>678</v>
      </c>
      <c r="E65" s="277"/>
      <c r="F65" s="277"/>
      <c r="G65" s="277"/>
      <c r="H65" s="277"/>
      <c r="I65" s="277"/>
      <c r="J65" s="277"/>
      <c r="K65" s="275"/>
    </row>
    <row r="66" ht="15" customHeight="1">
      <c r="B66" s="273"/>
      <c r="C66" s="279"/>
      <c r="D66" s="277" t="s">
        <v>679</v>
      </c>
      <c r="E66" s="277"/>
      <c r="F66" s="277"/>
      <c r="G66" s="277"/>
      <c r="H66" s="277"/>
      <c r="I66" s="277"/>
      <c r="J66" s="277"/>
      <c r="K66" s="275"/>
    </row>
    <row r="67" ht="15" customHeight="1">
      <c r="B67" s="273"/>
      <c r="C67" s="279"/>
      <c r="D67" s="277" t="s">
        <v>680</v>
      </c>
      <c r="E67" s="277"/>
      <c r="F67" s="277"/>
      <c r="G67" s="277"/>
      <c r="H67" s="277"/>
      <c r="I67" s="277"/>
      <c r="J67" s="277"/>
      <c r="K67" s="275"/>
    </row>
    <row r="68" ht="15" customHeight="1">
      <c r="B68" s="273"/>
      <c r="C68" s="279"/>
      <c r="D68" s="277" t="s">
        <v>681</v>
      </c>
      <c r="E68" s="277"/>
      <c r="F68" s="277"/>
      <c r="G68" s="277"/>
      <c r="H68" s="277"/>
      <c r="I68" s="277"/>
      <c r="J68" s="277"/>
      <c r="K68" s="275"/>
    </row>
    <row r="69" ht="12.75" customHeight="1">
      <c r="B69" s="284"/>
      <c r="C69" s="285"/>
      <c r="D69" s="285"/>
      <c r="E69" s="285"/>
      <c r="F69" s="285"/>
      <c r="G69" s="285"/>
      <c r="H69" s="285"/>
      <c r="I69" s="285"/>
      <c r="J69" s="285"/>
      <c r="K69" s="286"/>
    </row>
    <row r="70" ht="18.75" customHeight="1">
      <c r="B70" s="287"/>
      <c r="C70" s="287"/>
      <c r="D70" s="287"/>
      <c r="E70" s="287"/>
      <c r="F70" s="287"/>
      <c r="G70" s="287"/>
      <c r="H70" s="287"/>
      <c r="I70" s="287"/>
      <c r="J70" s="287"/>
      <c r="K70" s="288"/>
    </row>
    <row r="71" ht="18.75" customHeight="1">
      <c r="B71" s="288"/>
      <c r="C71" s="288"/>
      <c r="D71" s="288"/>
      <c r="E71" s="288"/>
      <c r="F71" s="288"/>
      <c r="G71" s="288"/>
      <c r="H71" s="288"/>
      <c r="I71" s="288"/>
      <c r="J71" s="288"/>
      <c r="K71" s="288"/>
    </row>
    <row r="72" ht="7.5" customHeight="1">
      <c r="B72" s="289"/>
      <c r="C72" s="290"/>
      <c r="D72" s="290"/>
      <c r="E72" s="290"/>
      <c r="F72" s="290"/>
      <c r="G72" s="290"/>
      <c r="H72" s="290"/>
      <c r="I72" s="290"/>
      <c r="J72" s="290"/>
      <c r="K72" s="291"/>
    </row>
    <row r="73" ht="45" customHeight="1">
      <c r="B73" s="292"/>
      <c r="C73" s="293" t="s">
        <v>108</v>
      </c>
      <c r="D73" s="293"/>
      <c r="E73" s="293"/>
      <c r="F73" s="293"/>
      <c r="G73" s="293"/>
      <c r="H73" s="293"/>
      <c r="I73" s="293"/>
      <c r="J73" s="293"/>
      <c r="K73" s="294"/>
    </row>
    <row r="74" ht="17.25" customHeight="1">
      <c r="B74" s="292"/>
      <c r="C74" s="295" t="s">
        <v>682</v>
      </c>
      <c r="D74" s="295"/>
      <c r="E74" s="295"/>
      <c r="F74" s="295" t="s">
        <v>683</v>
      </c>
      <c r="G74" s="296"/>
      <c r="H74" s="295" t="s">
        <v>119</v>
      </c>
      <c r="I74" s="295" t="s">
        <v>59</v>
      </c>
      <c r="J74" s="295" t="s">
        <v>684</v>
      </c>
      <c r="K74" s="294"/>
    </row>
    <row r="75" ht="17.25" customHeight="1">
      <c r="B75" s="292"/>
      <c r="C75" s="297" t="s">
        <v>685</v>
      </c>
      <c r="D75" s="297"/>
      <c r="E75" s="297"/>
      <c r="F75" s="298" t="s">
        <v>686</v>
      </c>
      <c r="G75" s="299"/>
      <c r="H75" s="297"/>
      <c r="I75" s="297"/>
      <c r="J75" s="297" t="s">
        <v>687</v>
      </c>
      <c r="K75" s="294"/>
    </row>
    <row r="76" ht="5.25" customHeight="1">
      <c r="B76" s="292"/>
      <c r="C76" s="300"/>
      <c r="D76" s="300"/>
      <c r="E76" s="300"/>
      <c r="F76" s="300"/>
      <c r="G76" s="301"/>
      <c r="H76" s="300"/>
      <c r="I76" s="300"/>
      <c r="J76" s="300"/>
      <c r="K76" s="294"/>
    </row>
    <row r="77" ht="15" customHeight="1">
      <c r="B77" s="292"/>
      <c r="C77" s="281" t="s">
        <v>55</v>
      </c>
      <c r="D77" s="300"/>
      <c r="E77" s="300"/>
      <c r="F77" s="302" t="s">
        <v>688</v>
      </c>
      <c r="G77" s="301"/>
      <c r="H77" s="281" t="s">
        <v>689</v>
      </c>
      <c r="I77" s="281" t="s">
        <v>690</v>
      </c>
      <c r="J77" s="281">
        <v>20</v>
      </c>
      <c r="K77" s="294"/>
    </row>
    <row r="78" ht="15" customHeight="1">
      <c r="B78" s="292"/>
      <c r="C78" s="281" t="s">
        <v>691</v>
      </c>
      <c r="D78" s="281"/>
      <c r="E78" s="281"/>
      <c r="F78" s="302" t="s">
        <v>688</v>
      </c>
      <c r="G78" s="301"/>
      <c r="H78" s="281" t="s">
        <v>692</v>
      </c>
      <c r="I78" s="281" t="s">
        <v>690</v>
      </c>
      <c r="J78" s="281">
        <v>120</v>
      </c>
      <c r="K78" s="294"/>
    </row>
    <row r="79" ht="15" customHeight="1">
      <c r="B79" s="303"/>
      <c r="C79" s="281" t="s">
        <v>693</v>
      </c>
      <c r="D79" s="281"/>
      <c r="E79" s="281"/>
      <c r="F79" s="302" t="s">
        <v>694</v>
      </c>
      <c r="G79" s="301"/>
      <c r="H79" s="281" t="s">
        <v>695</v>
      </c>
      <c r="I79" s="281" t="s">
        <v>690</v>
      </c>
      <c r="J79" s="281">
        <v>50</v>
      </c>
      <c r="K79" s="294"/>
    </row>
    <row r="80" ht="15" customHeight="1">
      <c r="B80" s="303"/>
      <c r="C80" s="281" t="s">
        <v>696</v>
      </c>
      <c r="D80" s="281"/>
      <c r="E80" s="281"/>
      <c r="F80" s="302" t="s">
        <v>688</v>
      </c>
      <c r="G80" s="301"/>
      <c r="H80" s="281" t="s">
        <v>697</v>
      </c>
      <c r="I80" s="281" t="s">
        <v>698</v>
      </c>
      <c r="J80" s="281"/>
      <c r="K80" s="294"/>
    </row>
    <row r="81" ht="15" customHeight="1">
      <c r="B81" s="303"/>
      <c r="C81" s="304" t="s">
        <v>699</v>
      </c>
      <c r="D81" s="304"/>
      <c r="E81" s="304"/>
      <c r="F81" s="305" t="s">
        <v>694</v>
      </c>
      <c r="G81" s="304"/>
      <c r="H81" s="304" t="s">
        <v>700</v>
      </c>
      <c r="I81" s="304" t="s">
        <v>690</v>
      </c>
      <c r="J81" s="304">
        <v>15</v>
      </c>
      <c r="K81" s="294"/>
    </row>
    <row r="82" ht="15" customHeight="1">
      <c r="B82" s="303"/>
      <c r="C82" s="304" t="s">
        <v>701</v>
      </c>
      <c r="D82" s="304"/>
      <c r="E82" s="304"/>
      <c r="F82" s="305" t="s">
        <v>694</v>
      </c>
      <c r="G82" s="304"/>
      <c r="H82" s="304" t="s">
        <v>702</v>
      </c>
      <c r="I82" s="304" t="s">
        <v>690</v>
      </c>
      <c r="J82" s="304">
        <v>15</v>
      </c>
      <c r="K82" s="294"/>
    </row>
    <row r="83" ht="15" customHeight="1">
      <c r="B83" s="303"/>
      <c r="C83" s="304" t="s">
        <v>703</v>
      </c>
      <c r="D83" s="304"/>
      <c r="E83" s="304"/>
      <c r="F83" s="305" t="s">
        <v>694</v>
      </c>
      <c r="G83" s="304"/>
      <c r="H83" s="304" t="s">
        <v>704</v>
      </c>
      <c r="I83" s="304" t="s">
        <v>690</v>
      </c>
      <c r="J83" s="304">
        <v>20</v>
      </c>
      <c r="K83" s="294"/>
    </row>
    <row r="84" ht="15" customHeight="1">
      <c r="B84" s="303"/>
      <c r="C84" s="304" t="s">
        <v>705</v>
      </c>
      <c r="D84" s="304"/>
      <c r="E84" s="304"/>
      <c r="F84" s="305" t="s">
        <v>694</v>
      </c>
      <c r="G84" s="304"/>
      <c r="H84" s="304" t="s">
        <v>706</v>
      </c>
      <c r="I84" s="304" t="s">
        <v>690</v>
      </c>
      <c r="J84" s="304">
        <v>20</v>
      </c>
      <c r="K84" s="294"/>
    </row>
    <row r="85" ht="15" customHeight="1">
      <c r="B85" s="303"/>
      <c r="C85" s="281" t="s">
        <v>707</v>
      </c>
      <c r="D85" s="281"/>
      <c r="E85" s="281"/>
      <c r="F85" s="302" t="s">
        <v>694</v>
      </c>
      <c r="G85" s="301"/>
      <c r="H85" s="281" t="s">
        <v>708</v>
      </c>
      <c r="I85" s="281" t="s">
        <v>690</v>
      </c>
      <c r="J85" s="281">
        <v>50</v>
      </c>
      <c r="K85" s="294"/>
    </row>
    <row r="86" ht="15" customHeight="1">
      <c r="B86" s="303"/>
      <c r="C86" s="281" t="s">
        <v>709</v>
      </c>
      <c r="D86" s="281"/>
      <c r="E86" s="281"/>
      <c r="F86" s="302" t="s">
        <v>694</v>
      </c>
      <c r="G86" s="301"/>
      <c r="H86" s="281" t="s">
        <v>710</v>
      </c>
      <c r="I86" s="281" t="s">
        <v>690</v>
      </c>
      <c r="J86" s="281">
        <v>20</v>
      </c>
      <c r="K86" s="294"/>
    </row>
    <row r="87" ht="15" customHeight="1">
      <c r="B87" s="303"/>
      <c r="C87" s="281" t="s">
        <v>711</v>
      </c>
      <c r="D87" s="281"/>
      <c r="E87" s="281"/>
      <c r="F87" s="302" t="s">
        <v>694</v>
      </c>
      <c r="G87" s="301"/>
      <c r="H87" s="281" t="s">
        <v>712</v>
      </c>
      <c r="I87" s="281" t="s">
        <v>690</v>
      </c>
      <c r="J87" s="281">
        <v>20</v>
      </c>
      <c r="K87" s="294"/>
    </row>
    <row r="88" ht="15" customHeight="1">
      <c r="B88" s="303"/>
      <c r="C88" s="281" t="s">
        <v>713</v>
      </c>
      <c r="D88" s="281"/>
      <c r="E88" s="281"/>
      <c r="F88" s="302" t="s">
        <v>694</v>
      </c>
      <c r="G88" s="301"/>
      <c r="H88" s="281" t="s">
        <v>714</v>
      </c>
      <c r="I88" s="281" t="s">
        <v>690</v>
      </c>
      <c r="J88" s="281">
        <v>50</v>
      </c>
      <c r="K88" s="294"/>
    </row>
    <row r="89" ht="15" customHeight="1">
      <c r="B89" s="303"/>
      <c r="C89" s="281" t="s">
        <v>715</v>
      </c>
      <c r="D89" s="281"/>
      <c r="E89" s="281"/>
      <c r="F89" s="302" t="s">
        <v>694</v>
      </c>
      <c r="G89" s="301"/>
      <c r="H89" s="281" t="s">
        <v>715</v>
      </c>
      <c r="I89" s="281" t="s">
        <v>690</v>
      </c>
      <c r="J89" s="281">
        <v>50</v>
      </c>
      <c r="K89" s="294"/>
    </row>
    <row r="90" ht="15" customHeight="1">
      <c r="B90" s="303"/>
      <c r="C90" s="281" t="s">
        <v>124</v>
      </c>
      <c r="D90" s="281"/>
      <c r="E90" s="281"/>
      <c r="F90" s="302" t="s">
        <v>694</v>
      </c>
      <c r="G90" s="301"/>
      <c r="H90" s="281" t="s">
        <v>716</v>
      </c>
      <c r="I90" s="281" t="s">
        <v>690</v>
      </c>
      <c r="J90" s="281">
        <v>255</v>
      </c>
      <c r="K90" s="294"/>
    </row>
    <row r="91" ht="15" customHeight="1">
      <c r="B91" s="303"/>
      <c r="C91" s="281" t="s">
        <v>717</v>
      </c>
      <c r="D91" s="281"/>
      <c r="E91" s="281"/>
      <c r="F91" s="302" t="s">
        <v>688</v>
      </c>
      <c r="G91" s="301"/>
      <c r="H91" s="281" t="s">
        <v>718</v>
      </c>
      <c r="I91" s="281" t="s">
        <v>719</v>
      </c>
      <c r="J91" s="281"/>
      <c r="K91" s="294"/>
    </row>
    <row r="92" ht="15" customHeight="1">
      <c r="B92" s="303"/>
      <c r="C92" s="281" t="s">
        <v>720</v>
      </c>
      <c r="D92" s="281"/>
      <c r="E92" s="281"/>
      <c r="F92" s="302" t="s">
        <v>688</v>
      </c>
      <c r="G92" s="301"/>
      <c r="H92" s="281" t="s">
        <v>721</v>
      </c>
      <c r="I92" s="281" t="s">
        <v>722</v>
      </c>
      <c r="J92" s="281"/>
      <c r="K92" s="294"/>
    </row>
    <row r="93" ht="15" customHeight="1">
      <c r="B93" s="303"/>
      <c r="C93" s="281" t="s">
        <v>723</v>
      </c>
      <c r="D93" s="281"/>
      <c r="E93" s="281"/>
      <c r="F93" s="302" t="s">
        <v>688</v>
      </c>
      <c r="G93" s="301"/>
      <c r="H93" s="281" t="s">
        <v>723</v>
      </c>
      <c r="I93" s="281" t="s">
        <v>722</v>
      </c>
      <c r="J93" s="281"/>
      <c r="K93" s="294"/>
    </row>
    <row r="94" ht="15" customHeight="1">
      <c r="B94" s="303"/>
      <c r="C94" s="281" t="s">
        <v>40</v>
      </c>
      <c r="D94" s="281"/>
      <c r="E94" s="281"/>
      <c r="F94" s="302" t="s">
        <v>688</v>
      </c>
      <c r="G94" s="301"/>
      <c r="H94" s="281" t="s">
        <v>724</v>
      </c>
      <c r="I94" s="281" t="s">
        <v>722</v>
      </c>
      <c r="J94" s="281"/>
      <c r="K94" s="294"/>
    </row>
    <row r="95" ht="15" customHeight="1">
      <c r="B95" s="303"/>
      <c r="C95" s="281" t="s">
        <v>50</v>
      </c>
      <c r="D95" s="281"/>
      <c r="E95" s="281"/>
      <c r="F95" s="302" t="s">
        <v>688</v>
      </c>
      <c r="G95" s="301"/>
      <c r="H95" s="281" t="s">
        <v>725</v>
      </c>
      <c r="I95" s="281" t="s">
        <v>722</v>
      </c>
      <c r="J95" s="281"/>
      <c r="K95" s="294"/>
    </row>
    <row r="96" ht="15" customHeight="1">
      <c r="B96" s="306"/>
      <c r="C96" s="307"/>
      <c r="D96" s="307"/>
      <c r="E96" s="307"/>
      <c r="F96" s="307"/>
      <c r="G96" s="307"/>
      <c r="H96" s="307"/>
      <c r="I96" s="307"/>
      <c r="J96" s="307"/>
      <c r="K96" s="308"/>
    </row>
    <row r="97" ht="18.75" customHeight="1">
      <c r="B97" s="309"/>
      <c r="C97" s="310"/>
      <c r="D97" s="310"/>
      <c r="E97" s="310"/>
      <c r="F97" s="310"/>
      <c r="G97" s="310"/>
      <c r="H97" s="310"/>
      <c r="I97" s="310"/>
      <c r="J97" s="310"/>
      <c r="K97" s="309"/>
    </row>
    <row r="98" ht="18.75" customHeight="1">
      <c r="B98" s="288"/>
      <c r="C98" s="288"/>
      <c r="D98" s="288"/>
      <c r="E98" s="288"/>
      <c r="F98" s="288"/>
      <c r="G98" s="288"/>
      <c r="H98" s="288"/>
      <c r="I98" s="288"/>
      <c r="J98" s="288"/>
      <c r="K98" s="288"/>
    </row>
    <row r="99" ht="7.5" customHeight="1">
      <c r="B99" s="289"/>
      <c r="C99" s="290"/>
      <c r="D99" s="290"/>
      <c r="E99" s="290"/>
      <c r="F99" s="290"/>
      <c r="G99" s="290"/>
      <c r="H99" s="290"/>
      <c r="I99" s="290"/>
      <c r="J99" s="290"/>
      <c r="K99" s="291"/>
    </row>
    <row r="100" ht="45" customHeight="1">
      <c r="B100" s="292"/>
      <c r="C100" s="293" t="s">
        <v>726</v>
      </c>
      <c r="D100" s="293"/>
      <c r="E100" s="293"/>
      <c r="F100" s="293"/>
      <c r="G100" s="293"/>
      <c r="H100" s="293"/>
      <c r="I100" s="293"/>
      <c r="J100" s="293"/>
      <c r="K100" s="294"/>
    </row>
    <row r="101" ht="17.25" customHeight="1">
      <c r="B101" s="292"/>
      <c r="C101" s="295" t="s">
        <v>682</v>
      </c>
      <c r="D101" s="295"/>
      <c r="E101" s="295"/>
      <c r="F101" s="295" t="s">
        <v>683</v>
      </c>
      <c r="G101" s="296"/>
      <c r="H101" s="295" t="s">
        <v>119</v>
      </c>
      <c r="I101" s="295" t="s">
        <v>59</v>
      </c>
      <c r="J101" s="295" t="s">
        <v>684</v>
      </c>
      <c r="K101" s="294"/>
    </row>
    <row r="102" ht="17.25" customHeight="1">
      <c r="B102" s="292"/>
      <c r="C102" s="297" t="s">
        <v>685</v>
      </c>
      <c r="D102" s="297"/>
      <c r="E102" s="297"/>
      <c r="F102" s="298" t="s">
        <v>686</v>
      </c>
      <c r="G102" s="299"/>
      <c r="H102" s="297"/>
      <c r="I102" s="297"/>
      <c r="J102" s="297" t="s">
        <v>687</v>
      </c>
      <c r="K102" s="294"/>
    </row>
    <row r="103" ht="5.25" customHeight="1">
      <c r="B103" s="292"/>
      <c r="C103" s="295"/>
      <c r="D103" s="295"/>
      <c r="E103" s="295"/>
      <c r="F103" s="295"/>
      <c r="G103" s="311"/>
      <c r="H103" s="295"/>
      <c r="I103" s="295"/>
      <c r="J103" s="295"/>
      <c r="K103" s="294"/>
    </row>
    <row r="104" ht="15" customHeight="1">
      <c r="B104" s="292"/>
      <c r="C104" s="281" t="s">
        <v>55</v>
      </c>
      <c r="D104" s="300"/>
      <c r="E104" s="300"/>
      <c r="F104" s="302" t="s">
        <v>688</v>
      </c>
      <c r="G104" s="311"/>
      <c r="H104" s="281" t="s">
        <v>727</v>
      </c>
      <c r="I104" s="281" t="s">
        <v>690</v>
      </c>
      <c r="J104" s="281">
        <v>20</v>
      </c>
      <c r="K104" s="294"/>
    </row>
    <row r="105" ht="15" customHeight="1">
      <c r="B105" s="292"/>
      <c r="C105" s="281" t="s">
        <v>691</v>
      </c>
      <c r="D105" s="281"/>
      <c r="E105" s="281"/>
      <c r="F105" s="302" t="s">
        <v>688</v>
      </c>
      <c r="G105" s="281"/>
      <c r="H105" s="281" t="s">
        <v>727</v>
      </c>
      <c r="I105" s="281" t="s">
        <v>690</v>
      </c>
      <c r="J105" s="281">
        <v>120</v>
      </c>
      <c r="K105" s="294"/>
    </row>
    <row r="106" ht="15" customHeight="1">
      <c r="B106" s="303"/>
      <c r="C106" s="281" t="s">
        <v>693</v>
      </c>
      <c r="D106" s="281"/>
      <c r="E106" s="281"/>
      <c r="F106" s="302" t="s">
        <v>694</v>
      </c>
      <c r="G106" s="281"/>
      <c r="H106" s="281" t="s">
        <v>727</v>
      </c>
      <c r="I106" s="281" t="s">
        <v>690</v>
      </c>
      <c r="J106" s="281">
        <v>50</v>
      </c>
      <c r="K106" s="294"/>
    </row>
    <row r="107" ht="15" customHeight="1">
      <c r="B107" s="303"/>
      <c r="C107" s="281" t="s">
        <v>696</v>
      </c>
      <c r="D107" s="281"/>
      <c r="E107" s="281"/>
      <c r="F107" s="302" t="s">
        <v>688</v>
      </c>
      <c r="G107" s="281"/>
      <c r="H107" s="281" t="s">
        <v>727</v>
      </c>
      <c r="I107" s="281" t="s">
        <v>698</v>
      </c>
      <c r="J107" s="281"/>
      <c r="K107" s="294"/>
    </row>
    <row r="108" ht="15" customHeight="1">
      <c r="B108" s="303"/>
      <c r="C108" s="281" t="s">
        <v>707</v>
      </c>
      <c r="D108" s="281"/>
      <c r="E108" s="281"/>
      <c r="F108" s="302" t="s">
        <v>694</v>
      </c>
      <c r="G108" s="281"/>
      <c r="H108" s="281" t="s">
        <v>727</v>
      </c>
      <c r="I108" s="281" t="s">
        <v>690</v>
      </c>
      <c r="J108" s="281">
        <v>50</v>
      </c>
      <c r="K108" s="294"/>
    </row>
    <row r="109" ht="15" customHeight="1">
      <c r="B109" s="303"/>
      <c r="C109" s="281" t="s">
        <v>715</v>
      </c>
      <c r="D109" s="281"/>
      <c r="E109" s="281"/>
      <c r="F109" s="302" t="s">
        <v>694</v>
      </c>
      <c r="G109" s="281"/>
      <c r="H109" s="281" t="s">
        <v>727</v>
      </c>
      <c r="I109" s="281" t="s">
        <v>690</v>
      </c>
      <c r="J109" s="281">
        <v>50</v>
      </c>
      <c r="K109" s="294"/>
    </row>
    <row r="110" ht="15" customHeight="1">
      <c r="B110" s="303"/>
      <c r="C110" s="281" t="s">
        <v>713</v>
      </c>
      <c r="D110" s="281"/>
      <c r="E110" s="281"/>
      <c r="F110" s="302" t="s">
        <v>694</v>
      </c>
      <c r="G110" s="281"/>
      <c r="H110" s="281" t="s">
        <v>727</v>
      </c>
      <c r="I110" s="281" t="s">
        <v>690</v>
      </c>
      <c r="J110" s="281">
        <v>50</v>
      </c>
      <c r="K110" s="294"/>
    </row>
    <row r="111" ht="15" customHeight="1">
      <c r="B111" s="303"/>
      <c r="C111" s="281" t="s">
        <v>55</v>
      </c>
      <c r="D111" s="281"/>
      <c r="E111" s="281"/>
      <c r="F111" s="302" t="s">
        <v>688</v>
      </c>
      <c r="G111" s="281"/>
      <c r="H111" s="281" t="s">
        <v>728</v>
      </c>
      <c r="I111" s="281" t="s">
        <v>690</v>
      </c>
      <c r="J111" s="281">
        <v>20</v>
      </c>
      <c r="K111" s="294"/>
    </row>
    <row r="112" ht="15" customHeight="1">
      <c r="B112" s="303"/>
      <c r="C112" s="281" t="s">
        <v>729</v>
      </c>
      <c r="D112" s="281"/>
      <c r="E112" s="281"/>
      <c r="F112" s="302" t="s">
        <v>688</v>
      </c>
      <c r="G112" s="281"/>
      <c r="H112" s="281" t="s">
        <v>730</v>
      </c>
      <c r="I112" s="281" t="s">
        <v>690</v>
      </c>
      <c r="J112" s="281">
        <v>120</v>
      </c>
      <c r="K112" s="294"/>
    </row>
    <row r="113" ht="15" customHeight="1">
      <c r="B113" s="303"/>
      <c r="C113" s="281" t="s">
        <v>40</v>
      </c>
      <c r="D113" s="281"/>
      <c r="E113" s="281"/>
      <c r="F113" s="302" t="s">
        <v>688</v>
      </c>
      <c r="G113" s="281"/>
      <c r="H113" s="281" t="s">
        <v>731</v>
      </c>
      <c r="I113" s="281" t="s">
        <v>722</v>
      </c>
      <c r="J113" s="281"/>
      <c r="K113" s="294"/>
    </row>
    <row r="114" ht="15" customHeight="1">
      <c r="B114" s="303"/>
      <c r="C114" s="281" t="s">
        <v>50</v>
      </c>
      <c r="D114" s="281"/>
      <c r="E114" s="281"/>
      <c r="F114" s="302" t="s">
        <v>688</v>
      </c>
      <c r="G114" s="281"/>
      <c r="H114" s="281" t="s">
        <v>732</v>
      </c>
      <c r="I114" s="281" t="s">
        <v>722</v>
      </c>
      <c r="J114" s="281"/>
      <c r="K114" s="294"/>
    </row>
    <row r="115" ht="15" customHeight="1">
      <c r="B115" s="303"/>
      <c r="C115" s="281" t="s">
        <v>59</v>
      </c>
      <c r="D115" s="281"/>
      <c r="E115" s="281"/>
      <c r="F115" s="302" t="s">
        <v>688</v>
      </c>
      <c r="G115" s="281"/>
      <c r="H115" s="281" t="s">
        <v>733</v>
      </c>
      <c r="I115" s="281" t="s">
        <v>734</v>
      </c>
      <c r="J115" s="281"/>
      <c r="K115" s="294"/>
    </row>
    <row r="116" ht="15" customHeight="1">
      <c r="B116" s="306"/>
      <c r="C116" s="312"/>
      <c r="D116" s="312"/>
      <c r="E116" s="312"/>
      <c r="F116" s="312"/>
      <c r="G116" s="312"/>
      <c r="H116" s="312"/>
      <c r="I116" s="312"/>
      <c r="J116" s="312"/>
      <c r="K116" s="308"/>
    </row>
    <row r="117" ht="18.75" customHeight="1">
      <c r="B117" s="313"/>
      <c r="C117" s="277"/>
      <c r="D117" s="277"/>
      <c r="E117" s="277"/>
      <c r="F117" s="314"/>
      <c r="G117" s="277"/>
      <c r="H117" s="277"/>
      <c r="I117" s="277"/>
      <c r="J117" s="277"/>
      <c r="K117" s="313"/>
    </row>
    <row r="118" ht="18.75" customHeight="1">
      <c r="B118" s="288"/>
      <c r="C118" s="288"/>
      <c r="D118" s="288"/>
      <c r="E118" s="288"/>
      <c r="F118" s="288"/>
      <c r="G118" s="288"/>
      <c r="H118" s="288"/>
      <c r="I118" s="288"/>
      <c r="J118" s="288"/>
      <c r="K118" s="288"/>
    </row>
    <row r="119" ht="7.5" customHeight="1">
      <c r="B119" s="315"/>
      <c r="C119" s="316"/>
      <c r="D119" s="316"/>
      <c r="E119" s="316"/>
      <c r="F119" s="316"/>
      <c r="G119" s="316"/>
      <c r="H119" s="316"/>
      <c r="I119" s="316"/>
      <c r="J119" s="316"/>
      <c r="K119" s="317"/>
    </row>
    <row r="120" ht="45" customHeight="1">
      <c r="B120" s="318"/>
      <c r="C120" s="271" t="s">
        <v>735</v>
      </c>
      <c r="D120" s="271"/>
      <c r="E120" s="271"/>
      <c r="F120" s="271"/>
      <c r="G120" s="271"/>
      <c r="H120" s="271"/>
      <c r="I120" s="271"/>
      <c r="J120" s="271"/>
      <c r="K120" s="319"/>
    </row>
    <row r="121" ht="17.25" customHeight="1">
      <c r="B121" s="320"/>
      <c r="C121" s="295" t="s">
        <v>682</v>
      </c>
      <c r="D121" s="295"/>
      <c r="E121" s="295"/>
      <c r="F121" s="295" t="s">
        <v>683</v>
      </c>
      <c r="G121" s="296"/>
      <c r="H121" s="295" t="s">
        <v>119</v>
      </c>
      <c r="I121" s="295" t="s">
        <v>59</v>
      </c>
      <c r="J121" s="295" t="s">
        <v>684</v>
      </c>
      <c r="K121" s="321"/>
    </row>
    <row r="122" ht="17.25" customHeight="1">
      <c r="B122" s="320"/>
      <c r="C122" s="297" t="s">
        <v>685</v>
      </c>
      <c r="D122" s="297"/>
      <c r="E122" s="297"/>
      <c r="F122" s="298" t="s">
        <v>686</v>
      </c>
      <c r="G122" s="299"/>
      <c r="H122" s="297"/>
      <c r="I122" s="297"/>
      <c r="J122" s="297" t="s">
        <v>687</v>
      </c>
      <c r="K122" s="321"/>
    </row>
    <row r="123" ht="5.25" customHeight="1">
      <c r="B123" s="322"/>
      <c r="C123" s="300"/>
      <c r="D123" s="300"/>
      <c r="E123" s="300"/>
      <c r="F123" s="300"/>
      <c r="G123" s="281"/>
      <c r="H123" s="300"/>
      <c r="I123" s="300"/>
      <c r="J123" s="300"/>
      <c r="K123" s="323"/>
    </row>
    <row r="124" ht="15" customHeight="1">
      <c r="B124" s="322"/>
      <c r="C124" s="281" t="s">
        <v>691</v>
      </c>
      <c r="D124" s="300"/>
      <c r="E124" s="300"/>
      <c r="F124" s="302" t="s">
        <v>688</v>
      </c>
      <c r="G124" s="281"/>
      <c r="H124" s="281" t="s">
        <v>727</v>
      </c>
      <c r="I124" s="281" t="s">
        <v>690</v>
      </c>
      <c r="J124" s="281">
        <v>120</v>
      </c>
      <c r="K124" s="324"/>
    </row>
    <row r="125" ht="15" customHeight="1">
      <c r="B125" s="322"/>
      <c r="C125" s="281" t="s">
        <v>736</v>
      </c>
      <c r="D125" s="281"/>
      <c r="E125" s="281"/>
      <c r="F125" s="302" t="s">
        <v>688</v>
      </c>
      <c r="G125" s="281"/>
      <c r="H125" s="281" t="s">
        <v>737</v>
      </c>
      <c r="I125" s="281" t="s">
        <v>690</v>
      </c>
      <c r="J125" s="281" t="s">
        <v>738</v>
      </c>
      <c r="K125" s="324"/>
    </row>
    <row r="126" ht="15" customHeight="1">
      <c r="B126" s="322"/>
      <c r="C126" s="281" t="s">
        <v>99</v>
      </c>
      <c r="D126" s="281"/>
      <c r="E126" s="281"/>
      <c r="F126" s="302" t="s">
        <v>688</v>
      </c>
      <c r="G126" s="281"/>
      <c r="H126" s="281" t="s">
        <v>739</v>
      </c>
      <c r="I126" s="281" t="s">
        <v>690</v>
      </c>
      <c r="J126" s="281" t="s">
        <v>738</v>
      </c>
      <c r="K126" s="324"/>
    </row>
    <row r="127" ht="15" customHeight="1">
      <c r="B127" s="322"/>
      <c r="C127" s="281" t="s">
        <v>699</v>
      </c>
      <c r="D127" s="281"/>
      <c r="E127" s="281"/>
      <c r="F127" s="302" t="s">
        <v>694</v>
      </c>
      <c r="G127" s="281"/>
      <c r="H127" s="281" t="s">
        <v>700</v>
      </c>
      <c r="I127" s="281" t="s">
        <v>690</v>
      </c>
      <c r="J127" s="281">
        <v>15</v>
      </c>
      <c r="K127" s="324"/>
    </row>
    <row r="128" ht="15" customHeight="1">
      <c r="B128" s="322"/>
      <c r="C128" s="304" t="s">
        <v>701</v>
      </c>
      <c r="D128" s="304"/>
      <c r="E128" s="304"/>
      <c r="F128" s="305" t="s">
        <v>694</v>
      </c>
      <c r="G128" s="304"/>
      <c r="H128" s="304" t="s">
        <v>702</v>
      </c>
      <c r="I128" s="304" t="s">
        <v>690</v>
      </c>
      <c r="J128" s="304">
        <v>15</v>
      </c>
      <c r="K128" s="324"/>
    </row>
    <row r="129" ht="15" customHeight="1">
      <c r="B129" s="322"/>
      <c r="C129" s="304" t="s">
        <v>703</v>
      </c>
      <c r="D129" s="304"/>
      <c r="E129" s="304"/>
      <c r="F129" s="305" t="s">
        <v>694</v>
      </c>
      <c r="G129" s="304"/>
      <c r="H129" s="304" t="s">
        <v>704</v>
      </c>
      <c r="I129" s="304" t="s">
        <v>690</v>
      </c>
      <c r="J129" s="304">
        <v>20</v>
      </c>
      <c r="K129" s="324"/>
    </row>
    <row r="130" ht="15" customHeight="1">
      <c r="B130" s="322"/>
      <c r="C130" s="304" t="s">
        <v>705</v>
      </c>
      <c r="D130" s="304"/>
      <c r="E130" s="304"/>
      <c r="F130" s="305" t="s">
        <v>694</v>
      </c>
      <c r="G130" s="304"/>
      <c r="H130" s="304" t="s">
        <v>706</v>
      </c>
      <c r="I130" s="304" t="s">
        <v>690</v>
      </c>
      <c r="J130" s="304">
        <v>20</v>
      </c>
      <c r="K130" s="324"/>
    </row>
    <row r="131" ht="15" customHeight="1">
      <c r="B131" s="322"/>
      <c r="C131" s="281" t="s">
        <v>693</v>
      </c>
      <c r="D131" s="281"/>
      <c r="E131" s="281"/>
      <c r="F131" s="302" t="s">
        <v>694</v>
      </c>
      <c r="G131" s="281"/>
      <c r="H131" s="281" t="s">
        <v>727</v>
      </c>
      <c r="I131" s="281" t="s">
        <v>690</v>
      </c>
      <c r="J131" s="281">
        <v>50</v>
      </c>
      <c r="K131" s="324"/>
    </row>
    <row r="132" ht="15" customHeight="1">
      <c r="B132" s="322"/>
      <c r="C132" s="281" t="s">
        <v>707</v>
      </c>
      <c r="D132" s="281"/>
      <c r="E132" s="281"/>
      <c r="F132" s="302" t="s">
        <v>694</v>
      </c>
      <c r="G132" s="281"/>
      <c r="H132" s="281" t="s">
        <v>727</v>
      </c>
      <c r="I132" s="281" t="s">
        <v>690</v>
      </c>
      <c r="J132" s="281">
        <v>50</v>
      </c>
      <c r="K132" s="324"/>
    </row>
    <row r="133" ht="15" customHeight="1">
      <c r="B133" s="322"/>
      <c r="C133" s="281" t="s">
        <v>713</v>
      </c>
      <c r="D133" s="281"/>
      <c r="E133" s="281"/>
      <c r="F133" s="302" t="s">
        <v>694</v>
      </c>
      <c r="G133" s="281"/>
      <c r="H133" s="281" t="s">
        <v>727</v>
      </c>
      <c r="I133" s="281" t="s">
        <v>690</v>
      </c>
      <c r="J133" s="281">
        <v>50</v>
      </c>
      <c r="K133" s="324"/>
    </row>
    <row r="134" ht="15" customHeight="1">
      <c r="B134" s="322"/>
      <c r="C134" s="281" t="s">
        <v>715</v>
      </c>
      <c r="D134" s="281"/>
      <c r="E134" s="281"/>
      <c r="F134" s="302" t="s">
        <v>694</v>
      </c>
      <c r="G134" s="281"/>
      <c r="H134" s="281" t="s">
        <v>727</v>
      </c>
      <c r="I134" s="281" t="s">
        <v>690</v>
      </c>
      <c r="J134" s="281">
        <v>50</v>
      </c>
      <c r="K134" s="324"/>
    </row>
    <row r="135" ht="15" customHeight="1">
      <c r="B135" s="322"/>
      <c r="C135" s="281" t="s">
        <v>124</v>
      </c>
      <c r="D135" s="281"/>
      <c r="E135" s="281"/>
      <c r="F135" s="302" t="s">
        <v>694</v>
      </c>
      <c r="G135" s="281"/>
      <c r="H135" s="281" t="s">
        <v>740</v>
      </c>
      <c r="I135" s="281" t="s">
        <v>690</v>
      </c>
      <c r="J135" s="281">
        <v>255</v>
      </c>
      <c r="K135" s="324"/>
    </row>
    <row r="136" ht="15" customHeight="1">
      <c r="B136" s="322"/>
      <c r="C136" s="281" t="s">
        <v>717</v>
      </c>
      <c r="D136" s="281"/>
      <c r="E136" s="281"/>
      <c r="F136" s="302" t="s">
        <v>688</v>
      </c>
      <c r="G136" s="281"/>
      <c r="H136" s="281" t="s">
        <v>741</v>
      </c>
      <c r="I136" s="281" t="s">
        <v>719</v>
      </c>
      <c r="J136" s="281"/>
      <c r="K136" s="324"/>
    </row>
    <row r="137" ht="15" customHeight="1">
      <c r="B137" s="322"/>
      <c r="C137" s="281" t="s">
        <v>720</v>
      </c>
      <c r="D137" s="281"/>
      <c r="E137" s="281"/>
      <c r="F137" s="302" t="s">
        <v>688</v>
      </c>
      <c r="G137" s="281"/>
      <c r="H137" s="281" t="s">
        <v>742</v>
      </c>
      <c r="I137" s="281" t="s">
        <v>722</v>
      </c>
      <c r="J137" s="281"/>
      <c r="K137" s="324"/>
    </row>
    <row r="138" ht="15" customHeight="1">
      <c r="B138" s="322"/>
      <c r="C138" s="281" t="s">
        <v>723</v>
      </c>
      <c r="D138" s="281"/>
      <c r="E138" s="281"/>
      <c r="F138" s="302" t="s">
        <v>688</v>
      </c>
      <c r="G138" s="281"/>
      <c r="H138" s="281" t="s">
        <v>723</v>
      </c>
      <c r="I138" s="281" t="s">
        <v>722</v>
      </c>
      <c r="J138" s="281"/>
      <c r="K138" s="324"/>
    </row>
    <row r="139" ht="15" customHeight="1">
      <c r="B139" s="322"/>
      <c r="C139" s="281" t="s">
        <v>40</v>
      </c>
      <c r="D139" s="281"/>
      <c r="E139" s="281"/>
      <c r="F139" s="302" t="s">
        <v>688</v>
      </c>
      <c r="G139" s="281"/>
      <c r="H139" s="281" t="s">
        <v>743</v>
      </c>
      <c r="I139" s="281" t="s">
        <v>722</v>
      </c>
      <c r="J139" s="281"/>
      <c r="K139" s="324"/>
    </row>
    <row r="140" ht="15" customHeight="1">
      <c r="B140" s="322"/>
      <c r="C140" s="281" t="s">
        <v>744</v>
      </c>
      <c r="D140" s="281"/>
      <c r="E140" s="281"/>
      <c r="F140" s="302" t="s">
        <v>688</v>
      </c>
      <c r="G140" s="281"/>
      <c r="H140" s="281" t="s">
        <v>745</v>
      </c>
      <c r="I140" s="281" t="s">
        <v>722</v>
      </c>
      <c r="J140" s="281"/>
      <c r="K140" s="324"/>
    </row>
    <row r="141" ht="15" customHeight="1">
      <c r="B141" s="325"/>
      <c r="C141" s="326"/>
      <c r="D141" s="326"/>
      <c r="E141" s="326"/>
      <c r="F141" s="326"/>
      <c r="G141" s="326"/>
      <c r="H141" s="326"/>
      <c r="I141" s="326"/>
      <c r="J141" s="326"/>
      <c r="K141" s="327"/>
    </row>
    <row r="142" ht="18.75" customHeight="1">
      <c r="B142" s="277"/>
      <c r="C142" s="277"/>
      <c r="D142" s="277"/>
      <c r="E142" s="277"/>
      <c r="F142" s="314"/>
      <c r="G142" s="277"/>
      <c r="H142" s="277"/>
      <c r="I142" s="277"/>
      <c r="J142" s="277"/>
      <c r="K142" s="277"/>
    </row>
    <row r="143" ht="18.75" customHeight="1">
      <c r="B143" s="288"/>
      <c r="C143" s="288"/>
      <c r="D143" s="288"/>
      <c r="E143" s="288"/>
      <c r="F143" s="288"/>
      <c r="G143" s="288"/>
      <c r="H143" s="288"/>
      <c r="I143" s="288"/>
      <c r="J143" s="288"/>
      <c r="K143" s="288"/>
    </row>
    <row r="144" ht="7.5" customHeight="1">
      <c r="B144" s="289"/>
      <c r="C144" s="290"/>
      <c r="D144" s="290"/>
      <c r="E144" s="290"/>
      <c r="F144" s="290"/>
      <c r="G144" s="290"/>
      <c r="H144" s="290"/>
      <c r="I144" s="290"/>
      <c r="J144" s="290"/>
      <c r="K144" s="291"/>
    </row>
    <row r="145" ht="45" customHeight="1">
      <c r="B145" s="292"/>
      <c r="C145" s="293" t="s">
        <v>746</v>
      </c>
      <c r="D145" s="293"/>
      <c r="E145" s="293"/>
      <c r="F145" s="293"/>
      <c r="G145" s="293"/>
      <c r="H145" s="293"/>
      <c r="I145" s="293"/>
      <c r="J145" s="293"/>
      <c r="K145" s="294"/>
    </row>
    <row r="146" ht="17.25" customHeight="1">
      <c r="B146" s="292"/>
      <c r="C146" s="295" t="s">
        <v>682</v>
      </c>
      <c r="D146" s="295"/>
      <c r="E146" s="295"/>
      <c r="F146" s="295" t="s">
        <v>683</v>
      </c>
      <c r="G146" s="296"/>
      <c r="H146" s="295" t="s">
        <v>119</v>
      </c>
      <c r="I146" s="295" t="s">
        <v>59</v>
      </c>
      <c r="J146" s="295" t="s">
        <v>684</v>
      </c>
      <c r="K146" s="294"/>
    </row>
    <row r="147" ht="17.25" customHeight="1">
      <c r="B147" s="292"/>
      <c r="C147" s="297" t="s">
        <v>685</v>
      </c>
      <c r="D147" s="297"/>
      <c r="E147" s="297"/>
      <c r="F147" s="298" t="s">
        <v>686</v>
      </c>
      <c r="G147" s="299"/>
      <c r="H147" s="297"/>
      <c r="I147" s="297"/>
      <c r="J147" s="297" t="s">
        <v>687</v>
      </c>
      <c r="K147" s="294"/>
    </row>
    <row r="148" ht="5.25" customHeight="1">
      <c r="B148" s="303"/>
      <c r="C148" s="300"/>
      <c r="D148" s="300"/>
      <c r="E148" s="300"/>
      <c r="F148" s="300"/>
      <c r="G148" s="301"/>
      <c r="H148" s="300"/>
      <c r="I148" s="300"/>
      <c r="J148" s="300"/>
      <c r="K148" s="324"/>
    </row>
    <row r="149" ht="15" customHeight="1">
      <c r="B149" s="303"/>
      <c r="C149" s="328" t="s">
        <v>691</v>
      </c>
      <c r="D149" s="281"/>
      <c r="E149" s="281"/>
      <c r="F149" s="329" t="s">
        <v>688</v>
      </c>
      <c r="G149" s="281"/>
      <c r="H149" s="328" t="s">
        <v>727</v>
      </c>
      <c r="I149" s="328" t="s">
        <v>690</v>
      </c>
      <c r="J149" s="328">
        <v>120</v>
      </c>
      <c r="K149" s="324"/>
    </row>
    <row r="150" ht="15" customHeight="1">
      <c r="B150" s="303"/>
      <c r="C150" s="328" t="s">
        <v>736</v>
      </c>
      <c r="D150" s="281"/>
      <c r="E150" s="281"/>
      <c r="F150" s="329" t="s">
        <v>688</v>
      </c>
      <c r="G150" s="281"/>
      <c r="H150" s="328" t="s">
        <v>747</v>
      </c>
      <c r="I150" s="328" t="s">
        <v>690</v>
      </c>
      <c r="J150" s="328" t="s">
        <v>738</v>
      </c>
      <c r="K150" s="324"/>
    </row>
    <row r="151" ht="15" customHeight="1">
      <c r="B151" s="303"/>
      <c r="C151" s="328" t="s">
        <v>99</v>
      </c>
      <c r="D151" s="281"/>
      <c r="E151" s="281"/>
      <c r="F151" s="329" t="s">
        <v>688</v>
      </c>
      <c r="G151" s="281"/>
      <c r="H151" s="328" t="s">
        <v>748</v>
      </c>
      <c r="I151" s="328" t="s">
        <v>690</v>
      </c>
      <c r="J151" s="328" t="s">
        <v>738</v>
      </c>
      <c r="K151" s="324"/>
    </row>
    <row r="152" ht="15" customHeight="1">
      <c r="B152" s="303"/>
      <c r="C152" s="328" t="s">
        <v>693</v>
      </c>
      <c r="D152" s="281"/>
      <c r="E152" s="281"/>
      <c r="F152" s="329" t="s">
        <v>694</v>
      </c>
      <c r="G152" s="281"/>
      <c r="H152" s="328" t="s">
        <v>727</v>
      </c>
      <c r="I152" s="328" t="s">
        <v>690</v>
      </c>
      <c r="J152" s="328">
        <v>50</v>
      </c>
      <c r="K152" s="324"/>
    </row>
    <row r="153" ht="15" customHeight="1">
      <c r="B153" s="303"/>
      <c r="C153" s="328" t="s">
        <v>696</v>
      </c>
      <c r="D153" s="281"/>
      <c r="E153" s="281"/>
      <c r="F153" s="329" t="s">
        <v>688</v>
      </c>
      <c r="G153" s="281"/>
      <c r="H153" s="328" t="s">
        <v>727</v>
      </c>
      <c r="I153" s="328" t="s">
        <v>698</v>
      </c>
      <c r="J153" s="328"/>
      <c r="K153" s="324"/>
    </row>
    <row r="154" ht="15" customHeight="1">
      <c r="B154" s="303"/>
      <c r="C154" s="328" t="s">
        <v>707</v>
      </c>
      <c r="D154" s="281"/>
      <c r="E154" s="281"/>
      <c r="F154" s="329" t="s">
        <v>694</v>
      </c>
      <c r="G154" s="281"/>
      <c r="H154" s="328" t="s">
        <v>727</v>
      </c>
      <c r="I154" s="328" t="s">
        <v>690</v>
      </c>
      <c r="J154" s="328">
        <v>50</v>
      </c>
      <c r="K154" s="324"/>
    </row>
    <row r="155" ht="15" customHeight="1">
      <c r="B155" s="303"/>
      <c r="C155" s="328" t="s">
        <v>715</v>
      </c>
      <c r="D155" s="281"/>
      <c r="E155" s="281"/>
      <c r="F155" s="329" t="s">
        <v>694</v>
      </c>
      <c r="G155" s="281"/>
      <c r="H155" s="328" t="s">
        <v>727</v>
      </c>
      <c r="I155" s="328" t="s">
        <v>690</v>
      </c>
      <c r="J155" s="328">
        <v>50</v>
      </c>
      <c r="K155" s="324"/>
    </row>
    <row r="156" ht="15" customHeight="1">
      <c r="B156" s="303"/>
      <c r="C156" s="328" t="s">
        <v>713</v>
      </c>
      <c r="D156" s="281"/>
      <c r="E156" s="281"/>
      <c r="F156" s="329" t="s">
        <v>694</v>
      </c>
      <c r="G156" s="281"/>
      <c r="H156" s="328" t="s">
        <v>727</v>
      </c>
      <c r="I156" s="328" t="s">
        <v>690</v>
      </c>
      <c r="J156" s="328">
        <v>50</v>
      </c>
      <c r="K156" s="324"/>
    </row>
    <row r="157" ht="15" customHeight="1">
      <c r="B157" s="303"/>
      <c r="C157" s="328" t="s">
        <v>113</v>
      </c>
      <c r="D157" s="281"/>
      <c r="E157" s="281"/>
      <c r="F157" s="329" t="s">
        <v>688</v>
      </c>
      <c r="G157" s="281"/>
      <c r="H157" s="328" t="s">
        <v>749</v>
      </c>
      <c r="I157" s="328" t="s">
        <v>690</v>
      </c>
      <c r="J157" s="328" t="s">
        <v>750</v>
      </c>
      <c r="K157" s="324"/>
    </row>
    <row r="158" ht="15" customHeight="1">
      <c r="B158" s="303"/>
      <c r="C158" s="328" t="s">
        <v>751</v>
      </c>
      <c r="D158" s="281"/>
      <c r="E158" s="281"/>
      <c r="F158" s="329" t="s">
        <v>688</v>
      </c>
      <c r="G158" s="281"/>
      <c r="H158" s="328" t="s">
        <v>752</v>
      </c>
      <c r="I158" s="328" t="s">
        <v>722</v>
      </c>
      <c r="J158" s="328"/>
      <c r="K158" s="324"/>
    </row>
    <row r="159" ht="15" customHeight="1">
      <c r="B159" s="330"/>
      <c r="C159" s="312"/>
      <c r="D159" s="312"/>
      <c r="E159" s="312"/>
      <c r="F159" s="312"/>
      <c r="G159" s="312"/>
      <c r="H159" s="312"/>
      <c r="I159" s="312"/>
      <c r="J159" s="312"/>
      <c r="K159" s="331"/>
    </row>
    <row r="160" ht="18.75" customHeight="1">
      <c r="B160" s="277"/>
      <c r="C160" s="281"/>
      <c r="D160" s="281"/>
      <c r="E160" s="281"/>
      <c r="F160" s="302"/>
      <c r="G160" s="281"/>
      <c r="H160" s="281"/>
      <c r="I160" s="281"/>
      <c r="J160" s="281"/>
      <c r="K160" s="277"/>
    </row>
    <row r="161" ht="18.75" customHeight="1">
      <c r="B161" s="288"/>
      <c r="C161" s="288"/>
      <c r="D161" s="288"/>
      <c r="E161" s="288"/>
      <c r="F161" s="288"/>
      <c r="G161" s="288"/>
      <c r="H161" s="288"/>
      <c r="I161" s="288"/>
      <c r="J161" s="288"/>
      <c r="K161" s="288"/>
    </row>
    <row r="162" ht="7.5" customHeight="1">
      <c r="B162" s="267"/>
      <c r="C162" s="268"/>
      <c r="D162" s="268"/>
      <c r="E162" s="268"/>
      <c r="F162" s="268"/>
      <c r="G162" s="268"/>
      <c r="H162" s="268"/>
      <c r="I162" s="268"/>
      <c r="J162" s="268"/>
      <c r="K162" s="269"/>
    </row>
    <row r="163" ht="45" customHeight="1">
      <c r="B163" s="270"/>
      <c r="C163" s="271" t="s">
        <v>753</v>
      </c>
      <c r="D163" s="271"/>
      <c r="E163" s="271"/>
      <c r="F163" s="271"/>
      <c r="G163" s="271"/>
      <c r="H163" s="271"/>
      <c r="I163" s="271"/>
      <c r="J163" s="271"/>
      <c r="K163" s="272"/>
    </row>
    <row r="164" ht="17.25" customHeight="1">
      <c r="B164" s="270"/>
      <c r="C164" s="295" t="s">
        <v>682</v>
      </c>
      <c r="D164" s="295"/>
      <c r="E164" s="295"/>
      <c r="F164" s="295" t="s">
        <v>683</v>
      </c>
      <c r="G164" s="332"/>
      <c r="H164" s="333" t="s">
        <v>119</v>
      </c>
      <c r="I164" s="333" t="s">
        <v>59</v>
      </c>
      <c r="J164" s="295" t="s">
        <v>684</v>
      </c>
      <c r="K164" s="272"/>
    </row>
    <row r="165" ht="17.25" customHeight="1">
      <c r="B165" s="273"/>
      <c r="C165" s="297" t="s">
        <v>685</v>
      </c>
      <c r="D165" s="297"/>
      <c r="E165" s="297"/>
      <c r="F165" s="298" t="s">
        <v>686</v>
      </c>
      <c r="G165" s="334"/>
      <c r="H165" s="335"/>
      <c r="I165" s="335"/>
      <c r="J165" s="297" t="s">
        <v>687</v>
      </c>
      <c r="K165" s="275"/>
    </row>
    <row r="166" ht="5.25" customHeight="1">
      <c r="B166" s="303"/>
      <c r="C166" s="300"/>
      <c r="D166" s="300"/>
      <c r="E166" s="300"/>
      <c r="F166" s="300"/>
      <c r="G166" s="301"/>
      <c r="H166" s="300"/>
      <c r="I166" s="300"/>
      <c r="J166" s="300"/>
      <c r="K166" s="324"/>
    </row>
    <row r="167" ht="15" customHeight="1">
      <c r="B167" s="303"/>
      <c r="C167" s="281" t="s">
        <v>691</v>
      </c>
      <c r="D167" s="281"/>
      <c r="E167" s="281"/>
      <c r="F167" s="302" t="s">
        <v>688</v>
      </c>
      <c r="G167" s="281"/>
      <c r="H167" s="281" t="s">
        <v>727</v>
      </c>
      <c r="I167" s="281" t="s">
        <v>690</v>
      </c>
      <c r="J167" s="281">
        <v>120</v>
      </c>
      <c r="K167" s="324"/>
    </row>
    <row r="168" ht="15" customHeight="1">
      <c r="B168" s="303"/>
      <c r="C168" s="281" t="s">
        <v>736</v>
      </c>
      <c r="D168" s="281"/>
      <c r="E168" s="281"/>
      <c r="F168" s="302" t="s">
        <v>688</v>
      </c>
      <c r="G168" s="281"/>
      <c r="H168" s="281" t="s">
        <v>737</v>
      </c>
      <c r="I168" s="281" t="s">
        <v>690</v>
      </c>
      <c r="J168" s="281" t="s">
        <v>738</v>
      </c>
      <c r="K168" s="324"/>
    </row>
    <row r="169" ht="15" customHeight="1">
      <c r="B169" s="303"/>
      <c r="C169" s="281" t="s">
        <v>99</v>
      </c>
      <c r="D169" s="281"/>
      <c r="E169" s="281"/>
      <c r="F169" s="302" t="s">
        <v>688</v>
      </c>
      <c r="G169" s="281"/>
      <c r="H169" s="281" t="s">
        <v>754</v>
      </c>
      <c r="I169" s="281" t="s">
        <v>690</v>
      </c>
      <c r="J169" s="281" t="s">
        <v>738</v>
      </c>
      <c r="K169" s="324"/>
    </row>
    <row r="170" ht="15" customHeight="1">
      <c r="B170" s="303"/>
      <c r="C170" s="281" t="s">
        <v>693</v>
      </c>
      <c r="D170" s="281"/>
      <c r="E170" s="281"/>
      <c r="F170" s="302" t="s">
        <v>694</v>
      </c>
      <c r="G170" s="281"/>
      <c r="H170" s="281" t="s">
        <v>754</v>
      </c>
      <c r="I170" s="281" t="s">
        <v>690</v>
      </c>
      <c r="J170" s="281">
        <v>50</v>
      </c>
      <c r="K170" s="324"/>
    </row>
    <row r="171" ht="15" customHeight="1">
      <c r="B171" s="303"/>
      <c r="C171" s="281" t="s">
        <v>696</v>
      </c>
      <c r="D171" s="281"/>
      <c r="E171" s="281"/>
      <c r="F171" s="302" t="s">
        <v>688</v>
      </c>
      <c r="G171" s="281"/>
      <c r="H171" s="281" t="s">
        <v>754</v>
      </c>
      <c r="I171" s="281" t="s">
        <v>698</v>
      </c>
      <c r="J171" s="281"/>
      <c r="K171" s="324"/>
    </row>
    <row r="172" ht="15" customHeight="1">
      <c r="B172" s="303"/>
      <c r="C172" s="281" t="s">
        <v>707</v>
      </c>
      <c r="D172" s="281"/>
      <c r="E172" s="281"/>
      <c r="F172" s="302" t="s">
        <v>694</v>
      </c>
      <c r="G172" s="281"/>
      <c r="H172" s="281" t="s">
        <v>754</v>
      </c>
      <c r="I172" s="281" t="s">
        <v>690</v>
      </c>
      <c r="J172" s="281">
        <v>50</v>
      </c>
      <c r="K172" s="324"/>
    </row>
    <row r="173" ht="15" customHeight="1">
      <c r="B173" s="303"/>
      <c r="C173" s="281" t="s">
        <v>715</v>
      </c>
      <c r="D173" s="281"/>
      <c r="E173" s="281"/>
      <c r="F173" s="302" t="s">
        <v>694</v>
      </c>
      <c r="G173" s="281"/>
      <c r="H173" s="281" t="s">
        <v>754</v>
      </c>
      <c r="I173" s="281" t="s">
        <v>690</v>
      </c>
      <c r="J173" s="281">
        <v>50</v>
      </c>
      <c r="K173" s="324"/>
    </row>
    <row r="174" ht="15" customHeight="1">
      <c r="B174" s="303"/>
      <c r="C174" s="281" t="s">
        <v>713</v>
      </c>
      <c r="D174" s="281"/>
      <c r="E174" s="281"/>
      <c r="F174" s="302" t="s">
        <v>694</v>
      </c>
      <c r="G174" s="281"/>
      <c r="H174" s="281" t="s">
        <v>754</v>
      </c>
      <c r="I174" s="281" t="s">
        <v>690</v>
      </c>
      <c r="J174" s="281">
        <v>50</v>
      </c>
      <c r="K174" s="324"/>
    </row>
    <row r="175" ht="15" customHeight="1">
      <c r="B175" s="303"/>
      <c r="C175" s="281" t="s">
        <v>118</v>
      </c>
      <c r="D175" s="281"/>
      <c r="E175" s="281"/>
      <c r="F175" s="302" t="s">
        <v>688</v>
      </c>
      <c r="G175" s="281"/>
      <c r="H175" s="281" t="s">
        <v>755</v>
      </c>
      <c r="I175" s="281" t="s">
        <v>756</v>
      </c>
      <c r="J175" s="281"/>
      <c r="K175" s="324"/>
    </row>
    <row r="176" ht="15" customHeight="1">
      <c r="B176" s="303"/>
      <c r="C176" s="281" t="s">
        <v>59</v>
      </c>
      <c r="D176" s="281"/>
      <c r="E176" s="281"/>
      <c r="F176" s="302" t="s">
        <v>688</v>
      </c>
      <c r="G176" s="281"/>
      <c r="H176" s="281" t="s">
        <v>757</v>
      </c>
      <c r="I176" s="281" t="s">
        <v>758</v>
      </c>
      <c r="J176" s="281">
        <v>1</v>
      </c>
      <c r="K176" s="324"/>
    </row>
    <row r="177" ht="15" customHeight="1">
      <c r="B177" s="303"/>
      <c r="C177" s="281" t="s">
        <v>55</v>
      </c>
      <c r="D177" s="281"/>
      <c r="E177" s="281"/>
      <c r="F177" s="302" t="s">
        <v>688</v>
      </c>
      <c r="G177" s="281"/>
      <c r="H177" s="281" t="s">
        <v>759</v>
      </c>
      <c r="I177" s="281" t="s">
        <v>690</v>
      </c>
      <c r="J177" s="281">
        <v>20</v>
      </c>
      <c r="K177" s="324"/>
    </row>
    <row r="178" ht="15" customHeight="1">
      <c r="B178" s="303"/>
      <c r="C178" s="281" t="s">
        <v>119</v>
      </c>
      <c r="D178" s="281"/>
      <c r="E178" s="281"/>
      <c r="F178" s="302" t="s">
        <v>688</v>
      </c>
      <c r="G178" s="281"/>
      <c r="H178" s="281" t="s">
        <v>760</v>
      </c>
      <c r="I178" s="281" t="s">
        <v>690</v>
      </c>
      <c r="J178" s="281">
        <v>255</v>
      </c>
      <c r="K178" s="324"/>
    </row>
    <row r="179" ht="15" customHeight="1">
      <c r="B179" s="303"/>
      <c r="C179" s="281" t="s">
        <v>120</v>
      </c>
      <c r="D179" s="281"/>
      <c r="E179" s="281"/>
      <c r="F179" s="302" t="s">
        <v>688</v>
      </c>
      <c r="G179" s="281"/>
      <c r="H179" s="281" t="s">
        <v>653</v>
      </c>
      <c r="I179" s="281" t="s">
        <v>690</v>
      </c>
      <c r="J179" s="281">
        <v>10</v>
      </c>
      <c r="K179" s="324"/>
    </row>
    <row r="180" ht="15" customHeight="1">
      <c r="B180" s="303"/>
      <c r="C180" s="281" t="s">
        <v>121</v>
      </c>
      <c r="D180" s="281"/>
      <c r="E180" s="281"/>
      <c r="F180" s="302" t="s">
        <v>688</v>
      </c>
      <c r="G180" s="281"/>
      <c r="H180" s="281" t="s">
        <v>761</v>
      </c>
      <c r="I180" s="281" t="s">
        <v>722</v>
      </c>
      <c r="J180" s="281"/>
      <c r="K180" s="324"/>
    </row>
    <row r="181" ht="15" customHeight="1">
      <c r="B181" s="303"/>
      <c r="C181" s="281" t="s">
        <v>762</v>
      </c>
      <c r="D181" s="281"/>
      <c r="E181" s="281"/>
      <c r="F181" s="302" t="s">
        <v>688</v>
      </c>
      <c r="G181" s="281"/>
      <c r="H181" s="281" t="s">
        <v>763</v>
      </c>
      <c r="I181" s="281" t="s">
        <v>722</v>
      </c>
      <c r="J181" s="281"/>
      <c r="K181" s="324"/>
    </row>
    <row r="182" ht="15" customHeight="1">
      <c r="B182" s="303"/>
      <c r="C182" s="281" t="s">
        <v>751</v>
      </c>
      <c r="D182" s="281"/>
      <c r="E182" s="281"/>
      <c r="F182" s="302" t="s">
        <v>688</v>
      </c>
      <c r="G182" s="281"/>
      <c r="H182" s="281" t="s">
        <v>764</v>
      </c>
      <c r="I182" s="281" t="s">
        <v>722</v>
      </c>
      <c r="J182" s="281"/>
      <c r="K182" s="324"/>
    </row>
    <row r="183" ht="15" customHeight="1">
      <c r="B183" s="303"/>
      <c r="C183" s="281" t="s">
        <v>123</v>
      </c>
      <c r="D183" s="281"/>
      <c r="E183" s="281"/>
      <c r="F183" s="302" t="s">
        <v>694</v>
      </c>
      <c r="G183" s="281"/>
      <c r="H183" s="281" t="s">
        <v>765</v>
      </c>
      <c r="I183" s="281" t="s">
        <v>690</v>
      </c>
      <c r="J183" s="281">
        <v>50</v>
      </c>
      <c r="K183" s="324"/>
    </row>
    <row r="184" ht="15" customHeight="1">
      <c r="B184" s="303"/>
      <c r="C184" s="281" t="s">
        <v>766</v>
      </c>
      <c r="D184" s="281"/>
      <c r="E184" s="281"/>
      <c r="F184" s="302" t="s">
        <v>694</v>
      </c>
      <c r="G184" s="281"/>
      <c r="H184" s="281" t="s">
        <v>767</v>
      </c>
      <c r="I184" s="281" t="s">
        <v>768</v>
      </c>
      <c r="J184" s="281"/>
      <c r="K184" s="324"/>
    </row>
    <row r="185" ht="15" customHeight="1">
      <c r="B185" s="303"/>
      <c r="C185" s="281" t="s">
        <v>769</v>
      </c>
      <c r="D185" s="281"/>
      <c r="E185" s="281"/>
      <c r="F185" s="302" t="s">
        <v>694</v>
      </c>
      <c r="G185" s="281"/>
      <c r="H185" s="281" t="s">
        <v>770</v>
      </c>
      <c r="I185" s="281" t="s">
        <v>768</v>
      </c>
      <c r="J185" s="281"/>
      <c r="K185" s="324"/>
    </row>
    <row r="186" ht="15" customHeight="1">
      <c r="B186" s="303"/>
      <c r="C186" s="281" t="s">
        <v>771</v>
      </c>
      <c r="D186" s="281"/>
      <c r="E186" s="281"/>
      <c r="F186" s="302" t="s">
        <v>694</v>
      </c>
      <c r="G186" s="281"/>
      <c r="H186" s="281" t="s">
        <v>772</v>
      </c>
      <c r="I186" s="281" t="s">
        <v>768</v>
      </c>
      <c r="J186" s="281"/>
      <c r="K186" s="324"/>
    </row>
    <row r="187" ht="15" customHeight="1">
      <c r="B187" s="303"/>
      <c r="C187" s="336" t="s">
        <v>773</v>
      </c>
      <c r="D187" s="281"/>
      <c r="E187" s="281"/>
      <c r="F187" s="302" t="s">
        <v>694</v>
      </c>
      <c r="G187" s="281"/>
      <c r="H187" s="281" t="s">
        <v>774</v>
      </c>
      <c r="I187" s="281" t="s">
        <v>775</v>
      </c>
      <c r="J187" s="337" t="s">
        <v>776</v>
      </c>
      <c r="K187" s="324"/>
    </row>
    <row r="188" ht="15" customHeight="1">
      <c r="B188" s="303"/>
      <c r="C188" s="287" t="s">
        <v>44</v>
      </c>
      <c r="D188" s="281"/>
      <c r="E188" s="281"/>
      <c r="F188" s="302" t="s">
        <v>688</v>
      </c>
      <c r="G188" s="281"/>
      <c r="H188" s="277" t="s">
        <v>777</v>
      </c>
      <c r="I188" s="281" t="s">
        <v>778</v>
      </c>
      <c r="J188" s="281"/>
      <c r="K188" s="324"/>
    </row>
    <row r="189" ht="15" customHeight="1">
      <c r="B189" s="303"/>
      <c r="C189" s="287" t="s">
        <v>779</v>
      </c>
      <c r="D189" s="281"/>
      <c r="E189" s="281"/>
      <c r="F189" s="302" t="s">
        <v>688</v>
      </c>
      <c r="G189" s="281"/>
      <c r="H189" s="281" t="s">
        <v>780</v>
      </c>
      <c r="I189" s="281" t="s">
        <v>722</v>
      </c>
      <c r="J189" s="281"/>
      <c r="K189" s="324"/>
    </row>
    <row r="190" ht="15" customHeight="1">
      <c r="B190" s="303"/>
      <c r="C190" s="287" t="s">
        <v>781</v>
      </c>
      <c r="D190" s="281"/>
      <c r="E190" s="281"/>
      <c r="F190" s="302" t="s">
        <v>688</v>
      </c>
      <c r="G190" s="281"/>
      <c r="H190" s="281" t="s">
        <v>782</v>
      </c>
      <c r="I190" s="281" t="s">
        <v>722</v>
      </c>
      <c r="J190" s="281"/>
      <c r="K190" s="324"/>
    </row>
    <row r="191" ht="15" customHeight="1">
      <c r="B191" s="303"/>
      <c r="C191" s="287" t="s">
        <v>783</v>
      </c>
      <c r="D191" s="281"/>
      <c r="E191" s="281"/>
      <c r="F191" s="302" t="s">
        <v>694</v>
      </c>
      <c r="G191" s="281"/>
      <c r="H191" s="281" t="s">
        <v>784</v>
      </c>
      <c r="I191" s="281" t="s">
        <v>722</v>
      </c>
      <c r="J191" s="281"/>
      <c r="K191" s="324"/>
    </row>
    <row r="192" ht="15" customHeight="1">
      <c r="B192" s="330"/>
      <c r="C192" s="338"/>
      <c r="D192" s="312"/>
      <c r="E192" s="312"/>
      <c r="F192" s="312"/>
      <c r="G192" s="312"/>
      <c r="H192" s="312"/>
      <c r="I192" s="312"/>
      <c r="J192" s="312"/>
      <c r="K192" s="331"/>
    </row>
    <row r="193" ht="18.75" customHeight="1">
      <c r="B193" s="277"/>
      <c r="C193" s="281"/>
      <c r="D193" s="281"/>
      <c r="E193" s="281"/>
      <c r="F193" s="302"/>
      <c r="G193" s="281"/>
      <c r="H193" s="281"/>
      <c r="I193" s="281"/>
      <c r="J193" s="281"/>
      <c r="K193" s="277"/>
    </row>
    <row r="194" ht="18.75" customHeight="1">
      <c r="B194" s="277"/>
      <c r="C194" s="281"/>
      <c r="D194" s="281"/>
      <c r="E194" s="281"/>
      <c r="F194" s="302"/>
      <c r="G194" s="281"/>
      <c r="H194" s="281"/>
      <c r="I194" s="281"/>
      <c r="J194" s="281"/>
      <c r="K194" s="277"/>
    </row>
    <row r="195" ht="18.75" customHeight="1">
      <c r="B195" s="288"/>
      <c r="C195" s="288"/>
      <c r="D195" s="288"/>
      <c r="E195" s="288"/>
      <c r="F195" s="288"/>
      <c r="G195" s="288"/>
      <c r="H195" s="288"/>
      <c r="I195" s="288"/>
      <c r="J195" s="288"/>
      <c r="K195" s="288"/>
    </row>
    <row r="196" ht="13.5">
      <c r="B196" s="267"/>
      <c r="C196" s="268"/>
      <c r="D196" s="268"/>
      <c r="E196" s="268"/>
      <c r="F196" s="268"/>
      <c r="G196" s="268"/>
      <c r="H196" s="268"/>
      <c r="I196" s="268"/>
      <c r="J196" s="268"/>
      <c r="K196" s="269"/>
    </row>
    <row r="197" ht="21">
      <c r="B197" s="270"/>
      <c r="C197" s="271" t="s">
        <v>785</v>
      </c>
      <c r="D197" s="271"/>
      <c r="E197" s="271"/>
      <c r="F197" s="271"/>
      <c r="G197" s="271"/>
      <c r="H197" s="271"/>
      <c r="I197" s="271"/>
      <c r="J197" s="271"/>
      <c r="K197" s="272"/>
    </row>
    <row r="198" ht="25.5" customHeight="1">
      <c r="B198" s="270"/>
      <c r="C198" s="339" t="s">
        <v>786</v>
      </c>
      <c r="D198" s="339"/>
      <c r="E198" s="339"/>
      <c r="F198" s="339" t="s">
        <v>787</v>
      </c>
      <c r="G198" s="340"/>
      <c r="H198" s="339" t="s">
        <v>788</v>
      </c>
      <c r="I198" s="339"/>
      <c r="J198" s="339"/>
      <c r="K198" s="272"/>
    </row>
    <row r="199" ht="5.25" customHeight="1">
      <c r="B199" s="303"/>
      <c r="C199" s="300"/>
      <c r="D199" s="300"/>
      <c r="E199" s="300"/>
      <c r="F199" s="300"/>
      <c r="G199" s="281"/>
      <c r="H199" s="300"/>
      <c r="I199" s="300"/>
      <c r="J199" s="300"/>
      <c r="K199" s="324"/>
    </row>
    <row r="200" ht="15" customHeight="1">
      <c r="B200" s="303"/>
      <c r="C200" s="281" t="s">
        <v>778</v>
      </c>
      <c r="D200" s="281"/>
      <c r="E200" s="281"/>
      <c r="F200" s="302" t="s">
        <v>45</v>
      </c>
      <c r="G200" s="281"/>
      <c r="H200" s="281" t="s">
        <v>789</v>
      </c>
      <c r="I200" s="281"/>
      <c r="J200" s="281"/>
      <c r="K200" s="324"/>
    </row>
    <row r="201" ht="15" customHeight="1">
      <c r="B201" s="303"/>
      <c r="C201" s="309"/>
      <c r="D201" s="281"/>
      <c r="E201" s="281"/>
      <c r="F201" s="302" t="s">
        <v>46</v>
      </c>
      <c r="G201" s="281"/>
      <c r="H201" s="281" t="s">
        <v>790</v>
      </c>
      <c r="I201" s="281"/>
      <c r="J201" s="281"/>
      <c r="K201" s="324"/>
    </row>
    <row r="202" ht="15" customHeight="1">
      <c r="B202" s="303"/>
      <c r="C202" s="309"/>
      <c r="D202" s="281"/>
      <c r="E202" s="281"/>
      <c r="F202" s="302" t="s">
        <v>49</v>
      </c>
      <c r="G202" s="281"/>
      <c r="H202" s="281" t="s">
        <v>791</v>
      </c>
      <c r="I202" s="281"/>
      <c r="J202" s="281"/>
      <c r="K202" s="324"/>
    </row>
    <row r="203" ht="15" customHeight="1">
      <c r="B203" s="303"/>
      <c r="C203" s="281"/>
      <c r="D203" s="281"/>
      <c r="E203" s="281"/>
      <c r="F203" s="302" t="s">
        <v>47</v>
      </c>
      <c r="G203" s="281"/>
      <c r="H203" s="281" t="s">
        <v>792</v>
      </c>
      <c r="I203" s="281"/>
      <c r="J203" s="281"/>
      <c r="K203" s="324"/>
    </row>
    <row r="204" ht="15" customHeight="1">
      <c r="B204" s="303"/>
      <c r="C204" s="281"/>
      <c r="D204" s="281"/>
      <c r="E204" s="281"/>
      <c r="F204" s="302" t="s">
        <v>48</v>
      </c>
      <c r="G204" s="281"/>
      <c r="H204" s="281" t="s">
        <v>793</v>
      </c>
      <c r="I204" s="281"/>
      <c r="J204" s="281"/>
      <c r="K204" s="324"/>
    </row>
    <row r="205" ht="15" customHeight="1">
      <c r="B205" s="303"/>
      <c r="C205" s="281"/>
      <c r="D205" s="281"/>
      <c r="E205" s="281"/>
      <c r="F205" s="302"/>
      <c r="G205" s="281"/>
      <c r="H205" s="281"/>
      <c r="I205" s="281"/>
      <c r="J205" s="281"/>
      <c r="K205" s="324"/>
    </row>
    <row r="206" ht="15" customHeight="1">
      <c r="B206" s="303"/>
      <c r="C206" s="281" t="s">
        <v>734</v>
      </c>
      <c r="D206" s="281"/>
      <c r="E206" s="281"/>
      <c r="F206" s="302" t="s">
        <v>81</v>
      </c>
      <c r="G206" s="281"/>
      <c r="H206" s="281" t="s">
        <v>794</v>
      </c>
      <c r="I206" s="281"/>
      <c r="J206" s="281"/>
      <c r="K206" s="324"/>
    </row>
    <row r="207" ht="15" customHeight="1">
      <c r="B207" s="303"/>
      <c r="C207" s="309"/>
      <c r="D207" s="281"/>
      <c r="E207" s="281"/>
      <c r="F207" s="302" t="s">
        <v>632</v>
      </c>
      <c r="G207" s="281"/>
      <c r="H207" s="281" t="s">
        <v>633</v>
      </c>
      <c r="I207" s="281"/>
      <c r="J207" s="281"/>
      <c r="K207" s="324"/>
    </row>
    <row r="208" ht="15" customHeight="1">
      <c r="B208" s="303"/>
      <c r="C208" s="281"/>
      <c r="D208" s="281"/>
      <c r="E208" s="281"/>
      <c r="F208" s="302" t="s">
        <v>630</v>
      </c>
      <c r="G208" s="281"/>
      <c r="H208" s="281" t="s">
        <v>795</v>
      </c>
      <c r="I208" s="281"/>
      <c r="J208" s="281"/>
      <c r="K208" s="324"/>
    </row>
    <row r="209" ht="15" customHeight="1">
      <c r="B209" s="341"/>
      <c r="C209" s="309"/>
      <c r="D209" s="309"/>
      <c r="E209" s="309"/>
      <c r="F209" s="302" t="s">
        <v>634</v>
      </c>
      <c r="G209" s="287"/>
      <c r="H209" s="328" t="s">
        <v>635</v>
      </c>
      <c r="I209" s="328"/>
      <c r="J209" s="328"/>
      <c r="K209" s="342"/>
    </row>
    <row r="210" ht="15" customHeight="1">
      <c r="B210" s="341"/>
      <c r="C210" s="309"/>
      <c r="D210" s="309"/>
      <c r="E210" s="309"/>
      <c r="F210" s="302" t="s">
        <v>636</v>
      </c>
      <c r="G210" s="287"/>
      <c r="H210" s="328" t="s">
        <v>533</v>
      </c>
      <c r="I210" s="328"/>
      <c r="J210" s="328"/>
      <c r="K210" s="342"/>
    </row>
    <row r="211" ht="15" customHeight="1">
      <c r="B211" s="341"/>
      <c r="C211" s="309"/>
      <c r="D211" s="309"/>
      <c r="E211" s="309"/>
      <c r="F211" s="343"/>
      <c r="G211" s="287"/>
      <c r="H211" s="344"/>
      <c r="I211" s="344"/>
      <c r="J211" s="344"/>
      <c r="K211" s="342"/>
    </row>
    <row r="212" ht="15" customHeight="1">
      <c r="B212" s="341"/>
      <c r="C212" s="281" t="s">
        <v>758</v>
      </c>
      <c r="D212" s="309"/>
      <c r="E212" s="309"/>
      <c r="F212" s="302">
        <v>1</v>
      </c>
      <c r="G212" s="287"/>
      <c r="H212" s="328" t="s">
        <v>796</v>
      </c>
      <c r="I212" s="328"/>
      <c r="J212" s="328"/>
      <c r="K212" s="342"/>
    </row>
    <row r="213" ht="15" customHeight="1">
      <c r="B213" s="341"/>
      <c r="C213" s="309"/>
      <c r="D213" s="309"/>
      <c r="E213" s="309"/>
      <c r="F213" s="302">
        <v>2</v>
      </c>
      <c r="G213" s="287"/>
      <c r="H213" s="328" t="s">
        <v>797</v>
      </c>
      <c r="I213" s="328"/>
      <c r="J213" s="328"/>
      <c r="K213" s="342"/>
    </row>
    <row r="214" ht="15" customHeight="1">
      <c r="B214" s="341"/>
      <c r="C214" s="309"/>
      <c r="D214" s="309"/>
      <c r="E214" s="309"/>
      <c r="F214" s="302">
        <v>3</v>
      </c>
      <c r="G214" s="287"/>
      <c r="H214" s="328" t="s">
        <v>798</v>
      </c>
      <c r="I214" s="328"/>
      <c r="J214" s="328"/>
      <c r="K214" s="342"/>
    </row>
    <row r="215" ht="15" customHeight="1">
      <c r="B215" s="341"/>
      <c r="C215" s="309"/>
      <c r="D215" s="309"/>
      <c r="E215" s="309"/>
      <c r="F215" s="302">
        <v>4</v>
      </c>
      <c r="G215" s="287"/>
      <c r="H215" s="328" t="s">
        <v>799</v>
      </c>
      <c r="I215" s="328"/>
      <c r="J215" s="328"/>
      <c r="K215" s="342"/>
    </row>
    <row r="216" ht="12.75" customHeight="1">
      <c r="B216" s="345"/>
      <c r="C216" s="346"/>
      <c r="D216" s="346"/>
      <c r="E216" s="346"/>
      <c r="F216" s="346"/>
      <c r="G216" s="346"/>
      <c r="H216" s="346"/>
      <c r="I216" s="346"/>
      <c r="J216" s="346"/>
      <c r="K216" s="347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Roztočilová Monika, Ing., DiS.</dc:creator>
  <cp:lastModifiedBy>Roztočilová Monika, Ing., DiS.</cp:lastModifiedBy>
  <dcterms:created xsi:type="dcterms:W3CDTF">2019-01-03T11:41:55Z</dcterms:created>
  <dcterms:modified xsi:type="dcterms:W3CDTF">2019-01-03T11:42:05Z</dcterms:modified>
</cp:coreProperties>
</file>